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825" windowWidth="23040" windowHeight="9090" firstSheet="1" activeTab="1"/>
  </bookViews>
  <sheets>
    <sheet name="Расшифровка к отчету 1357-ПП" sheetId="2" state="hidden" r:id="rId1"/>
    <sheet name="1 кв 2018" sheetId="6" r:id="rId2"/>
    <sheet name="2 кв 2018" sheetId="7" r:id="rId3"/>
    <sheet name="3 кв 2018" sheetId="8" r:id="rId4"/>
    <sheet name="4 кв 2018" sheetId="9" r:id="rId5"/>
  </sheets>
  <definedNames>
    <definedName name="_xlnm.Print_Area" localSheetId="0">'Расшифровка к отчету 1357-ПП'!$A$1:$L$146</definedName>
  </definedNames>
  <calcPr calcId="145621"/>
</workbook>
</file>

<file path=xl/calcChain.xml><?xml version="1.0" encoding="utf-8"?>
<calcChain xmlns="http://schemas.openxmlformats.org/spreadsheetml/2006/main">
  <c r="E10" i="6" l="1"/>
  <c r="D10" i="6"/>
  <c r="C10" i="6"/>
  <c r="K132" i="2" l="1"/>
  <c r="J132" i="2" l="1"/>
  <c r="C56" i="2" l="1"/>
  <c r="C60" i="2"/>
  <c r="K106" i="2" l="1"/>
  <c r="K95" i="2"/>
  <c r="K89" i="2"/>
  <c r="K83" i="2"/>
  <c r="K56" i="2"/>
  <c r="J106" i="2"/>
  <c r="J95" i="2"/>
  <c r="J89" i="2"/>
  <c r="J83" i="2"/>
  <c r="J56" i="2"/>
  <c r="I116" i="2" l="1"/>
  <c r="I106" i="2"/>
  <c r="I102" i="2"/>
  <c r="I101" i="2"/>
  <c r="I100" i="2"/>
  <c r="I99" i="2"/>
  <c r="I95" i="2"/>
  <c r="I89" i="2"/>
  <c r="I83" i="2"/>
  <c r="I82" i="2"/>
  <c r="I81" i="2"/>
  <c r="I72" i="2"/>
  <c r="I67" i="2" s="1"/>
  <c r="I61" i="2"/>
  <c r="I56" i="2"/>
  <c r="I52" i="2"/>
  <c r="I51" i="2"/>
  <c r="I49" i="2"/>
  <c r="I44" i="2"/>
  <c r="I40" i="2"/>
  <c r="I38" i="2" s="1"/>
  <c r="I11" i="2" s="1"/>
  <c r="I36" i="2"/>
  <c r="I32" i="2"/>
  <c r="I30" i="2"/>
  <c r="I18" i="2"/>
  <c r="I16" i="2"/>
  <c r="I14" i="2"/>
  <c r="I13" i="2"/>
  <c r="E61" i="2" l="1"/>
  <c r="E49" i="2"/>
  <c r="H106" i="2" l="1"/>
  <c r="G106" i="2"/>
  <c r="F106" i="2"/>
  <c r="E106" i="2"/>
  <c r="H102" i="2"/>
  <c r="G102" i="2"/>
  <c r="F102" i="2"/>
  <c r="E102" i="2"/>
  <c r="H99" i="2"/>
  <c r="G99" i="2"/>
  <c r="F99" i="2"/>
  <c r="E99" i="2"/>
  <c r="H95" i="2"/>
  <c r="G95" i="2"/>
  <c r="F95" i="2"/>
  <c r="E95" i="2"/>
  <c r="H89" i="2"/>
  <c r="G89" i="2"/>
  <c r="F89" i="2"/>
  <c r="E89" i="2"/>
  <c r="H83" i="2"/>
  <c r="G83" i="2"/>
  <c r="F83" i="2"/>
  <c r="E83" i="2"/>
  <c r="H67" i="2"/>
  <c r="G67" i="2"/>
  <c r="F67" i="2"/>
  <c r="E67" i="2"/>
  <c r="H49" i="2"/>
  <c r="G49" i="2"/>
  <c r="D65" i="2"/>
  <c r="D64" i="2"/>
  <c r="D63" i="2"/>
  <c r="H61" i="2"/>
  <c r="G61" i="2"/>
  <c r="F61" i="2"/>
  <c r="C61" i="2"/>
  <c r="D60" i="2"/>
  <c r="D59" i="2"/>
  <c r="D58" i="2"/>
  <c r="H56" i="2"/>
  <c r="G56" i="2"/>
  <c r="F56" i="2"/>
  <c r="F49" i="2" s="1"/>
  <c r="E56" i="2"/>
  <c r="H38" i="2"/>
  <c r="G38" i="2"/>
  <c r="F38" i="2"/>
  <c r="E38" i="2"/>
  <c r="H30" i="2"/>
  <c r="G30" i="2"/>
  <c r="F30" i="2"/>
  <c r="E30" i="2"/>
  <c r="H13" i="2"/>
  <c r="G13" i="2"/>
  <c r="F13" i="2"/>
  <c r="E13" i="2"/>
  <c r="C13" i="2"/>
  <c r="D98" i="2"/>
  <c r="C106" i="2"/>
  <c r="D47" i="2"/>
  <c r="E11" i="2" l="1"/>
  <c r="C49" i="2"/>
  <c r="D56" i="2"/>
  <c r="D61" i="2"/>
  <c r="C89" i="2"/>
  <c r="D94" i="2"/>
  <c r="C83" i="2"/>
  <c r="D88" i="2"/>
  <c r="C67" i="2"/>
  <c r="D81" i="2"/>
  <c r="H11" i="2"/>
  <c r="G11" i="2"/>
  <c r="F11" i="2"/>
  <c r="D66" i="2"/>
  <c r="C38" i="2"/>
  <c r="C30" i="2"/>
  <c r="D37" i="2"/>
  <c r="D29" i="2" l="1"/>
  <c r="D17" i="2"/>
  <c r="D16" i="2"/>
  <c r="D132" i="2" l="1"/>
  <c r="C132" i="2"/>
  <c r="D82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97" i="2"/>
  <c r="D96" i="2"/>
  <c r="C95" i="2"/>
  <c r="D93" i="2"/>
  <c r="D92" i="2"/>
  <c r="D91" i="2"/>
  <c r="D90" i="2"/>
  <c r="D127" i="2"/>
  <c r="D124" i="2"/>
  <c r="D117" i="2"/>
  <c r="D116" i="2"/>
  <c r="D115" i="2"/>
  <c r="D114" i="2"/>
  <c r="D113" i="2"/>
  <c r="D111" i="2"/>
  <c r="D110" i="2"/>
  <c r="D109" i="2"/>
  <c r="D108" i="2"/>
  <c r="D107" i="2"/>
  <c r="D105" i="2"/>
  <c r="D104" i="2"/>
  <c r="D103" i="2"/>
  <c r="C102" i="2"/>
  <c r="C99" i="2"/>
  <c r="D101" i="2"/>
  <c r="D100" i="2"/>
  <c r="D87" i="2"/>
  <c r="D86" i="2"/>
  <c r="D85" i="2"/>
  <c r="D84" i="2"/>
  <c r="D55" i="2"/>
  <c r="D54" i="2"/>
  <c r="D53" i="2"/>
  <c r="D52" i="2"/>
  <c r="D51" i="2"/>
  <c r="D48" i="2"/>
  <c r="D46" i="2"/>
  <c r="D45" i="2"/>
  <c r="D44" i="2"/>
  <c r="D43" i="2"/>
  <c r="D42" i="2"/>
  <c r="D41" i="2"/>
  <c r="D40" i="2"/>
  <c r="D36" i="2"/>
  <c r="D35" i="2"/>
  <c r="D34" i="2"/>
  <c r="D33" i="2"/>
  <c r="D32" i="2"/>
  <c r="D27" i="2"/>
  <c r="D26" i="2"/>
  <c r="D22" i="2"/>
  <c r="D21" i="2"/>
  <c r="D20" i="2"/>
  <c r="D19" i="2"/>
  <c r="D18" i="2"/>
  <c r="D15" i="2"/>
  <c r="D14" i="2"/>
  <c r="D83" i="2" l="1"/>
  <c r="D89" i="2"/>
  <c r="D38" i="2"/>
  <c r="D102" i="2"/>
  <c r="D30" i="2"/>
  <c r="D67" i="2"/>
  <c r="D49" i="2"/>
  <c r="D99" i="2"/>
  <c r="D95" i="2"/>
  <c r="C11" i="2"/>
  <c r="D13" i="2"/>
  <c r="D112" i="2"/>
  <c r="D106" i="2" s="1"/>
  <c r="D11" i="2" l="1"/>
</calcChain>
</file>

<file path=xl/sharedStrings.xml><?xml version="1.0" encoding="utf-8"?>
<sst xmlns="http://schemas.openxmlformats.org/spreadsheetml/2006/main" count="262" uniqueCount="238">
  <si>
    <t>Наименование показателей</t>
  </si>
  <si>
    <t xml:space="preserve"> - транспортные услуги</t>
  </si>
  <si>
    <t xml:space="preserve"> - спецодежда</t>
  </si>
  <si>
    <t xml:space="preserve"> - инвентарь</t>
  </si>
  <si>
    <t>Вывоз ТБО</t>
  </si>
  <si>
    <t>5.3.3</t>
  </si>
  <si>
    <t>Обезвреживание ТБО</t>
  </si>
  <si>
    <t>5.5.2</t>
  </si>
  <si>
    <t>5.5.3</t>
  </si>
  <si>
    <t>5.5.4</t>
  </si>
  <si>
    <t>5.5.5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</si>
  <si>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</si>
  <si>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</si>
  <si>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</si>
  <si>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</si>
  <si>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</si>
  <si>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</si>
  <si>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</si>
  <si>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</si>
  <si>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</si>
  <si>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</si>
  <si>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</si>
  <si>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</si>
  <si>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5.8.1</t>
  </si>
  <si>
    <t xml:space="preserve"> - обслуживание систем ДУ и ППА</t>
  </si>
  <si>
    <t>5.8.2</t>
  </si>
  <si>
    <t xml:space="preserve"> - произведение замеров на электрооборудовании щитовых дома (сопративление, фазы,ноль,изоляции)</t>
  </si>
  <si>
    <t>5.8.3</t>
  </si>
  <si>
    <t>5.8.4</t>
  </si>
  <si>
    <t>5.9.1</t>
  </si>
  <si>
    <t>5.9.2</t>
  </si>
  <si>
    <t>5.9.3</t>
  </si>
  <si>
    <t>5.9.4</t>
  </si>
  <si>
    <t>5.12.1</t>
  </si>
  <si>
    <t>5.12.2</t>
  </si>
  <si>
    <t>5.13.1</t>
  </si>
  <si>
    <t>5.13.2</t>
  </si>
  <si>
    <t>5.14.1</t>
  </si>
  <si>
    <t>5.14.2</t>
  </si>
  <si>
    <t>5.14.5</t>
  </si>
  <si>
    <t>5.14.6</t>
  </si>
  <si>
    <t>5.14.7</t>
  </si>
  <si>
    <t>5.14.8</t>
  </si>
  <si>
    <t>5.14.9</t>
  </si>
  <si>
    <t>5.14.10</t>
  </si>
  <si>
    <t>5.14.11</t>
  </si>
  <si>
    <t>5.14.12</t>
  </si>
  <si>
    <t>в том числе:</t>
  </si>
  <si>
    <t>Наименование статей</t>
  </si>
  <si>
    <t>ДОХОДЫ (источники финансирования)</t>
  </si>
  <si>
    <t>ИТОГО ДОХОДОВ</t>
  </si>
  <si>
    <t>№ п/п</t>
  </si>
  <si>
    <t>1 квартал</t>
  </si>
  <si>
    <t>2 квартал</t>
  </si>
  <si>
    <t>3 квартал</t>
  </si>
  <si>
    <t>4 квартал</t>
  </si>
  <si>
    <t>Выполненные и принятые работы по  содержанию и текущему ремонту общего имущества многоквартирных домов  нарастающим итогом с начала года (данные бухгалтерского учета по всем домам, находящимся в управлении в 2017 году)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</si>
  <si>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</si>
  <si>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</si>
  <si>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</si>
  <si>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</si>
  <si>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</si>
  <si>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</si>
  <si>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</si>
  <si>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</si>
  <si>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</si>
  <si>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</si>
  <si>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</si>
  <si>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</si>
  <si>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 xml:space="preserve"> - увеличение стоимости основных средств</t>
  </si>
  <si>
    <t xml:space="preserve"> - увеличение стоимости материальных запасов</t>
  </si>
  <si>
    <t xml:space="preserve"> - услуги связи </t>
  </si>
  <si>
    <t xml:space="preserve"> Уборщики лестничных клеток и служебных помещений:</t>
  </si>
  <si>
    <t>5.2.1</t>
  </si>
  <si>
    <t>5.2.2</t>
  </si>
  <si>
    <t>5.2.3</t>
  </si>
  <si>
    <t>5.2.4</t>
  </si>
  <si>
    <t>5.2.5</t>
  </si>
  <si>
    <t>Уборщики мусоропроводов</t>
  </si>
  <si>
    <t>5.3.1</t>
  </si>
  <si>
    <t>5.3.2</t>
  </si>
  <si>
    <t>5.3.4</t>
  </si>
  <si>
    <t>5.3.5</t>
  </si>
  <si>
    <t>5.3.6</t>
  </si>
  <si>
    <t>5.3.7</t>
  </si>
  <si>
    <t>5.5.1</t>
  </si>
  <si>
    <t xml:space="preserve"> - материалы</t>
  </si>
  <si>
    <t xml:space="preserve"> - на уборку мусорокамер</t>
  </si>
  <si>
    <t xml:space="preserve"> - на уборку лестничных клеток</t>
  </si>
  <si>
    <t xml:space="preserve"> - на прочие нужды</t>
  </si>
  <si>
    <t>5.13.3</t>
  </si>
  <si>
    <t>Расходы по управлению МКД руб.</t>
  </si>
  <si>
    <t>Расходы по техническому обслуживанию, текущему ремонту и содержанию лифтового оборудования, входящих в состав общего имущества МКД,  руб.</t>
  </si>
  <si>
    <t xml:space="preserve"> - содержание и текущий ремонт внутридомовых систем электроснабжения, связанных с эксплуатацией электротехнических устройств в жилых помещениях - бытовых электроплит (контрольные функции)</t>
  </si>
  <si>
    <t xml:space="preserve"> - очистка и ремонт вентканалов</t>
  </si>
  <si>
    <t xml:space="preserve"> - очистка и ремонт дымоходов</t>
  </si>
  <si>
    <t xml:space="preserve"> - содержание и ремонт механической притяно-вытяжной вентиляции</t>
  </si>
  <si>
    <t>5.10.1</t>
  </si>
  <si>
    <t>5.10.2</t>
  </si>
  <si>
    <t xml:space="preserve"> - в домах с газовыми плитами и центральным горячим водоснабжением</t>
  </si>
  <si>
    <t xml:space="preserve"> - в домах с газовыми плитами и газовыми колонками</t>
  </si>
  <si>
    <t xml:space="preserve"> - на силовую эл.энергию</t>
  </si>
  <si>
    <t xml:space="preserve"> - на световую эл.энергию</t>
  </si>
  <si>
    <t>Прочие расходы на содержание и ремонт общего имущества МКД,  руб.</t>
  </si>
  <si>
    <t xml:space="preserve"> - страхование лифтов </t>
  </si>
  <si>
    <t xml:space="preserve"> - дератизацию</t>
  </si>
  <si>
    <t xml:space="preserve"> - дезинсекцию</t>
  </si>
  <si>
    <t xml:space="preserve"> - дезинфекцию</t>
  </si>
  <si>
    <t xml:space="preserve"> - технический учет и техническую инвентаризацию МКД</t>
  </si>
  <si>
    <t>5.14.3</t>
  </si>
  <si>
    <t>5.14.4</t>
  </si>
  <si>
    <t xml:space="preserve"> - оплата за транзитный счет Банка Москвы</t>
  </si>
  <si>
    <t xml:space="preserve"> - амортизацию машин,инвентаря для выполнения работ</t>
  </si>
  <si>
    <t>5.5.6</t>
  </si>
  <si>
    <t xml:space="preserve"> - по видеодиагностике внутренней поверхности мусоропровода</t>
  </si>
  <si>
    <t xml:space="preserve"> - по очистке, промывке, дезинфекции, гидроизоляции внутренней поверхности асбестоцементного ствола мусоропровода с применением мобильного моющего блока (ММБ) и модернизированного ручного опрыскивателя (МРО) в старом жилом фонде</t>
  </si>
  <si>
    <t>5.5.7</t>
  </si>
  <si>
    <t xml:space="preserve"> - обслуживание АСКУЭ (автоматизированная система контроля и учета электрической энергии)</t>
  </si>
  <si>
    <t xml:space="preserve"> - обслуживание УУТЭ (узел учета тепловой энергии, входящий в состав общего имущества МКД)</t>
  </si>
  <si>
    <t xml:space="preserve"> - обслуживание расширительных баков</t>
  </si>
  <si>
    <t xml:space="preserve"> - ремонт и содержание газовых крышных котельных (на 1 стр.)</t>
  </si>
  <si>
    <t xml:space="preserve"> - техническое обслуживание и ремонт насосов ХВС</t>
  </si>
  <si>
    <t xml:space="preserve"> - обслуживание элеваторных узлов</t>
  </si>
  <si>
    <t xml:space="preserve"> - обслуживание и ремонт водоподкачек (на 1 стр.)</t>
  </si>
  <si>
    <t xml:space="preserve"> - ремонт и обслуживание энергосберегающего оборудования</t>
  </si>
  <si>
    <t xml:space="preserve"> - ремонт и содержание встроенных ЦТП, ИТП, ТП ( на 1 строение)</t>
  </si>
  <si>
    <t xml:space="preserve"> - обслуживание охранно-защитных дератизационных систем (ОЗДС) для жилищного фонда</t>
  </si>
  <si>
    <t xml:space="preserve"> - ремонт и обслуживание противопожарных водопроводов и другие противопожарные мероприятия</t>
  </si>
  <si>
    <t xml:space="preserve"> - содержание и текущий ремонт светильников наружного освещения, входящих в состав общего имущества МКД (включая электроэнергию)</t>
  </si>
  <si>
    <t>5.6.13</t>
  </si>
  <si>
    <t>гр. 4 = гр.5+гр.6+гр.7+гр.8</t>
  </si>
  <si>
    <t>Справочно:</t>
  </si>
  <si>
    <t>Всего общая площадь жилых и нежилых помещений, кв.м</t>
  </si>
  <si>
    <t>Общая площадь нежилых помещений, не входящих в состав общего имущества МКД, кв.м</t>
  </si>
  <si>
    <t>Общая площадь жилых помещений, кв.м</t>
  </si>
  <si>
    <t>Бюджетные субсидии на содержание и текущий ремонт общего имущества МКД</t>
  </si>
  <si>
    <t>руб.</t>
  </si>
  <si>
    <t>Расходы на аварийно-техническое обслуживание систем инженерного оборудования, входящих в состав общего имущества в МКД (кроме газовых), руб.</t>
  </si>
  <si>
    <t>Расходы на воду, потребленную на общедомовые нужды,  руб.</t>
  </si>
  <si>
    <t xml:space="preserve"> - заработная плата АУП</t>
  </si>
  <si>
    <t xml:space="preserve"> - заработная плата ИТР участков (начальников участков, прорабов, мастеров, техников)</t>
  </si>
  <si>
    <t>5.1.10</t>
  </si>
  <si>
    <t>5.1.11</t>
  </si>
  <si>
    <t>Расходы по смете на содержание и текущий ремонт общего имущества многоквартирных домов в 2017 году по всем домам, находящимся в управлении (для ГБУ Жилищник утвержденный план ФХД)</t>
  </si>
  <si>
    <t>5.1.12</t>
  </si>
  <si>
    <t>5.2.6</t>
  </si>
  <si>
    <t>5.15</t>
  </si>
  <si>
    <t>5.3.8</t>
  </si>
  <si>
    <t>5.5.8</t>
  </si>
  <si>
    <t>5.6.14</t>
  </si>
  <si>
    <t>5.8.5</t>
  </si>
  <si>
    <t>5.9.5</t>
  </si>
  <si>
    <t>Рабочие текущего ремонта (кровельщики, сантехники, каменщики и т.д.)</t>
  </si>
  <si>
    <t>Оплаченные работы по  содержанию и текущему ремонту общего имущества многоквартирных домов (лицевой счет)</t>
  </si>
  <si>
    <t>Расходы по содержанию и ППР систем противопожарной безопасности, входящих в состав общего имущества МКД, руб.</t>
  </si>
  <si>
    <t>Расходы на содержание и ППР систем газораспределения и газового оборудования, входящих в состав общего имущества МКД,  руб.</t>
  </si>
  <si>
    <t>Расходы по содержанию и ППР внутридомовых инженерных коммуникаций и оборудования, входящих в состав общего имущества МКД,руб.</t>
  </si>
  <si>
    <t>Расходы по сбору и вывозу КГМ, руб.</t>
  </si>
  <si>
    <t>Расходы по содержанию и ППР помещений общего пользования, входящих в состав общего имущества МКД, руб.</t>
  </si>
  <si>
    <t>Расходы по сбору и вывозу ТБО,  руб.</t>
  </si>
  <si>
    <t>Расходы по содержанию (уборке) помещений общего пользования, входящих в остав общего имущества МКД, руб.</t>
  </si>
  <si>
    <t xml:space="preserve">Расходы по содержанию и текущему ремонту общего имущества МКД по смете расходов  за отчетный период - всего (руб.)  </t>
  </si>
  <si>
    <t>Расходы по уборке и содержанию земельного участка и объектов блгоустройства и озеленения, входящих в состав общего имущества МКД</t>
  </si>
  <si>
    <t>Расходы на электроэнергию, потребленную на дежурное освещение мест общего пользования и работу лифтов (общедомовые нужды),  руб.</t>
  </si>
  <si>
    <t xml:space="preserve"> - прочистка газоходов</t>
  </si>
  <si>
    <t xml:space="preserve"> - текущий ремонт подъездов силами привлеченных организаций </t>
  </si>
  <si>
    <t xml:space="preserve"> - очистка кровли от снега и наледи силами привлеченных организаций </t>
  </si>
  <si>
    <t xml:space="preserve"> - прочие расходы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</si>
  <si>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</si>
  <si>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</si>
  <si>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</si>
  <si>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</si>
  <si>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</si>
  <si>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</si>
  <si>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</si>
  <si>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</si>
  <si>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</si>
  <si>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Расходы по содержанию и ППР систем вентиляции,дымоходов и газоходов, входящих в состав общего имущества МКД,  руб.</t>
  </si>
  <si>
    <t>5.10</t>
  </si>
  <si>
    <t>5.11</t>
  </si>
  <si>
    <t>5.12</t>
  </si>
  <si>
    <t>5.13</t>
  </si>
  <si>
    <t>5.14</t>
  </si>
  <si>
    <t>Выполненные и принятые работы по  содержанию и текущему ремонту общего имущества многоквартирных домов  нарастающим итогом с начала года (данные бухгалтерского учета по субсидируемым домам, находящимся в управлении в 2017 году)</t>
  </si>
  <si>
    <t>в том числе за истекший квартал</t>
  </si>
  <si>
    <t>тел.</t>
  </si>
  <si>
    <t>Исполнитель</t>
  </si>
  <si>
    <t>Расшифровка расходов, включенных в отчет по форме, утвержденной в постановлении Правительства Москвы от 08.12.2009г. № 1357-ПП,</t>
  </si>
  <si>
    <t>в том числе выполненные и принятые работы по  содержанию и текущему ремонту общего имущества многоквартирных домов (данные бухгалтерского учета по всем домам, находящимся в управлении) поквартально</t>
  </si>
  <si>
    <t>Начисления арендаторам, собственникам нежилых помещений в МКД за содержание и текущий ремонт общего имущества МКД</t>
  </si>
  <si>
    <t xml:space="preserve"> </t>
  </si>
  <si>
    <t>текущий ремонт подъездов(соб.силами)</t>
  </si>
  <si>
    <t xml:space="preserve"> - прочие расходы (програмное обеспечение)</t>
  </si>
  <si>
    <t>обучение</t>
  </si>
  <si>
    <t>аварийное средство УПТ-1</t>
  </si>
  <si>
    <t xml:space="preserve"> - расходы по содержанию имущества(ремонт картр.)</t>
  </si>
  <si>
    <t>5.1.13</t>
  </si>
  <si>
    <t>5.1.14</t>
  </si>
  <si>
    <t>5.1.15</t>
  </si>
  <si>
    <t>обслуживание консульт.плюс</t>
  </si>
  <si>
    <t>разное</t>
  </si>
  <si>
    <r>
      <t xml:space="preserve">управляющей организации </t>
    </r>
    <r>
      <rPr>
        <b/>
        <sz val="12"/>
        <rFont val="Times New Roman"/>
        <family val="1"/>
        <charset val="204"/>
      </rPr>
      <t xml:space="preserve">  ГБУ "Жилищник района Замоскворечье"</t>
    </r>
  </si>
  <si>
    <t>5.1.16</t>
  </si>
  <si>
    <t>канцтовары</t>
  </si>
  <si>
    <t>техническое обсл.АУУ СО</t>
  </si>
  <si>
    <t>Прочие расходы на содержание и ремонт общего имущества МКД,  руб.(освидет.кровельщ.)</t>
  </si>
  <si>
    <t>ТЗК</t>
  </si>
  <si>
    <t>замена канал.выпусков</t>
  </si>
  <si>
    <t>аренда мобил.устройств</t>
  </si>
  <si>
    <t>ПСД</t>
  </si>
  <si>
    <t>5.14.13</t>
  </si>
  <si>
    <t>5.14.14</t>
  </si>
  <si>
    <t>5.14.15</t>
  </si>
  <si>
    <t>ограничение водоотведения</t>
  </si>
  <si>
    <t>программа энергосбережения</t>
  </si>
  <si>
    <t>обучение при работе на высоте</t>
  </si>
  <si>
    <t>5.14.16</t>
  </si>
  <si>
    <t>5.14.17</t>
  </si>
  <si>
    <t>установка пандуса</t>
  </si>
  <si>
    <t>5.14.18</t>
  </si>
  <si>
    <t>оборудование для замены АУУ</t>
  </si>
  <si>
    <t>моющие средства</t>
  </si>
  <si>
    <t>Директор  управляющей организации                                                                 Козленков В.М.</t>
  </si>
  <si>
    <t>Главный бухгалтер управляющей организации                                                Печурина Н.М.</t>
  </si>
  <si>
    <r>
      <t xml:space="preserve">по состоянию </t>
    </r>
    <r>
      <rPr>
        <b/>
        <u/>
        <sz val="12"/>
        <rFont val="Times New Roman"/>
        <family val="1"/>
        <charset val="204"/>
      </rPr>
      <t xml:space="preserve">на  01.04.2017                </t>
    </r>
    <r>
      <rPr>
        <sz val="12"/>
        <rFont val="Times New Roman"/>
        <family val="1"/>
        <charset val="204"/>
      </rPr>
      <t>года ( за отчетный период 1 квартал, 1-ое полугодие, 9 месяцев, год)</t>
    </r>
  </si>
  <si>
    <t>Начисления нанимателям, собственникам жилых помещений за содержание и текущий ремонт общего имущества МКД</t>
  </si>
  <si>
    <t>Бюджетные субсидии на содержание и текущий ремонт общего имущества из ГЦЖС</t>
  </si>
  <si>
    <t>Директор управляющей организации</t>
  </si>
  <si>
    <t>Главный бухгалтер управляющей организации</t>
  </si>
  <si>
    <t>Печурина Н.М.</t>
  </si>
  <si>
    <t>Зам. директора по экономике управляющей организации</t>
  </si>
  <si>
    <t>Захаров К.Е.</t>
  </si>
  <si>
    <t>План начислений               на 2018 год (по всем жилым домам в управлении)</t>
  </si>
  <si>
    <t xml:space="preserve">                   ОТЧЕТ О ДОХОДАХ управляющей организации ГБУ "Жилищник  района Замоскворечье"            </t>
  </si>
  <si>
    <t>Фактически начисленно за 1 квартал 2018 г. (по всем жилым домам в управлении)</t>
  </si>
  <si>
    <t>Фактически начисленно за 1 квартал 2018 г. (по субсидируемым жилым домам в управлении)</t>
  </si>
  <si>
    <r>
      <t>за 1 квартал 2018 года (</t>
    </r>
    <r>
      <rPr>
        <u/>
        <sz val="12"/>
        <rFont val="Times New Roman"/>
        <family val="1"/>
        <charset val="204"/>
      </rPr>
      <t>1 квартал</t>
    </r>
    <r>
      <rPr>
        <sz val="12"/>
        <rFont val="Times New Roman"/>
        <family val="1"/>
        <charset val="204"/>
      </rPr>
      <t>, 1-ое полугодие, 9 месяцев, год)</t>
    </r>
  </si>
  <si>
    <t>Шелгунов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</si>
</sst>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34" fillId="0" borderId="0"/>
  </cellStyleXfs>
  <cellXfs count="121">
    <xf numFmtId="0" fontId="0" fillId="0" borderId="0" xfId="0"/>
    <xf numFmtId="0" fontId="0" fillId="0" borderId="0" xfId="0" applyFill="1"/>
    <xf numFmtId="0" fontId="0" fillId="0" borderId="0" xfId="0" applyBorder="1"/>
    <xf numFmtId="0" fontId="25" fillId="0" borderId="0" xfId="93" applyFont="1"/>
    <xf numFmtId="0" fontId="0" fillId="0" borderId="0" xfId="0" applyAlignment="1">
      <alignment horizontal="center"/>
    </xf>
    <xf numFmtId="0" fontId="23" fillId="0" borderId="0" xfId="0" applyFont="1" applyAlignment="1"/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" fontId="29" fillId="24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4" fontId="24" fillId="0" borderId="10" xfId="0" applyNumberFormat="1" applyFont="1" applyBorder="1" applyAlignment="1">
      <alignment vertical="center" textRotation="90"/>
    </xf>
    <xf numFmtId="4" fontId="23" fillId="24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/>
    </xf>
    <xf numFmtId="4" fontId="29" fillId="24" borderId="1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 wrapText="1"/>
    </xf>
    <xf numFmtId="165" fontId="24" fillId="0" borderId="10" xfId="0" applyNumberFormat="1" applyFont="1" applyBorder="1" applyAlignment="1">
      <alignment vertical="center"/>
    </xf>
    <xf numFmtId="165" fontId="24" fillId="0" borderId="10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4" fontId="23" fillId="24" borderId="13" xfId="0" applyNumberFormat="1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4" fillId="0" borderId="0" xfId="0" applyFont="1" applyAlignment="1">
      <alignment horizontal="left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4" fontId="27" fillId="24" borderId="10" xfId="0" applyNumberFormat="1" applyFont="1" applyFill="1" applyBorder="1" applyAlignment="1">
      <alignment vertical="center"/>
    </xf>
    <xf numFmtId="4" fontId="27" fillId="24" borderId="10" xfId="0" applyNumberFormat="1" applyFont="1" applyFill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right" vertical="center"/>
    </xf>
    <xf numFmtId="4" fontId="24" fillId="24" borderId="10" xfId="0" applyNumberFormat="1" applyFont="1" applyFill="1" applyBorder="1" applyAlignment="1">
      <alignment horizontal="center" vertical="center"/>
    </xf>
    <xf numFmtId="165" fontId="24" fillId="24" borderId="10" xfId="0" applyNumberFormat="1" applyFont="1" applyFill="1" applyBorder="1" applyAlignment="1">
      <alignment vertical="center"/>
    </xf>
    <xf numFmtId="0" fontId="24" fillId="24" borderId="0" xfId="0" applyFont="1" applyFill="1"/>
    <xf numFmtId="0" fontId="24" fillId="24" borderId="0" xfId="0" applyFont="1" applyFill="1" applyAlignment="1">
      <alignment horizontal="left"/>
    </xf>
    <xf numFmtId="0" fontId="0" fillId="24" borderId="0" xfId="0" applyFill="1"/>
    <xf numFmtId="0" fontId="24" fillId="24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35" fillId="0" borderId="0" xfId="93" applyFont="1" applyAlignment="1">
      <alignment horizontal="center" vertical="center"/>
    </xf>
    <xf numFmtId="0" fontId="24" fillId="0" borderId="0" xfId="93" applyFont="1" applyAlignment="1">
      <alignment horizontal="center" vertical="center"/>
    </xf>
    <xf numFmtId="0" fontId="24" fillId="0" borderId="10" xfId="93" applyFont="1" applyBorder="1" applyAlignment="1">
      <alignment horizontal="center" vertical="top" wrapText="1"/>
    </xf>
    <xf numFmtId="0" fontId="24" fillId="0" borderId="10" xfId="93" applyFont="1" applyBorder="1" applyAlignment="1">
      <alignment horizontal="center" vertical="top"/>
    </xf>
    <xf numFmtId="0" fontId="24" fillId="0" borderId="14" xfId="93" applyFont="1" applyBorder="1" applyAlignment="1">
      <alignment horizontal="center" vertical="top" wrapText="1"/>
    </xf>
    <xf numFmtId="0" fontId="24" fillId="0" borderId="13" xfId="93" applyFont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0" borderId="13" xfId="93" applyFont="1" applyBorder="1"/>
    <xf numFmtId="0" fontId="23" fillId="0" borderId="13" xfId="93" applyFont="1" applyBorder="1" applyAlignment="1">
      <alignment wrapText="1"/>
    </xf>
    <xf numFmtId="0" fontId="36" fillId="0" borderId="0" xfId="93" applyFont="1"/>
    <xf numFmtId="0" fontId="35" fillId="0" borderId="0" xfId="93" applyFont="1" applyAlignment="1">
      <alignment wrapText="1"/>
    </xf>
    <xf numFmtId="0" fontId="35" fillId="0" borderId="0" xfId="93" applyFont="1"/>
    <xf numFmtId="0" fontId="37" fillId="0" borderId="0" xfId="93" applyFont="1" applyAlignment="1">
      <alignment horizontal="left" wrapText="1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93" applyFont="1"/>
    <xf numFmtId="0" fontId="23" fillId="0" borderId="0" xfId="93" applyFont="1"/>
    <xf numFmtId="4" fontId="25" fillId="0" borderId="0" xfId="93" applyNumberFormat="1" applyFont="1"/>
    <xf numFmtId="4" fontId="23" fillId="0" borderId="10" xfId="93" applyNumberFormat="1" applyFont="1" applyBorder="1" applyAlignment="1">
      <alignment horizontal="center" vertical="center"/>
    </xf>
    <xf numFmtId="164" fontId="25" fillId="0" borderId="10" xfId="154" applyFont="1" applyBorder="1" applyAlignment="1">
      <alignment horizontal="center" vertical="center"/>
    </xf>
    <xf numFmtId="164" fontId="24" fillId="0" borderId="10" xfId="154" applyFont="1" applyFill="1" applyBorder="1" applyAlignment="1">
      <alignment horizontal="center" vertical="center"/>
    </xf>
    <xf numFmtId="4" fontId="23" fillId="0" borderId="10" xfId="93" applyNumberFormat="1" applyFont="1" applyFill="1" applyBorder="1" applyAlignment="1">
      <alignment horizontal="center" vertical="center"/>
    </xf>
    <xf numFmtId="43" fontId="0" fillId="0" borderId="0" xfId="0" applyNumberFormat="1"/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24" borderId="19" xfId="0" applyFont="1" applyFill="1" applyBorder="1" applyAlignment="1">
      <alignment horizontal="center" vertical="top" wrapText="1"/>
    </xf>
    <xf numFmtId="0" fontId="24" fillId="24" borderId="20" xfId="0" applyFont="1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33" fillId="0" borderId="0" xfId="93" applyFont="1" applyAlignment="1">
      <alignment horizontal="center" vertical="center" wrapText="1"/>
    </xf>
    <xf numFmtId="0" fontId="23" fillId="0" borderId="0" xfId="93" applyFont="1" applyAlignment="1">
      <alignment horizontal="center" vertical="center" wrapText="1"/>
    </xf>
    <xf numFmtId="0" fontId="24" fillId="0" borderId="0" xfId="93" applyFont="1" applyAlignment="1">
      <alignment horizontal="center" vertical="center"/>
    </xf>
    <xf numFmtId="0" fontId="24" fillId="0" borderId="13" xfId="93" applyFont="1" applyBorder="1" applyAlignment="1">
      <alignment horizontal="center"/>
    </xf>
    <xf numFmtId="0" fontId="1" fillId="0" borderId="13" xfId="0" applyFont="1" applyBorder="1" applyAlignment="1"/>
    <xf numFmtId="0" fontId="37" fillId="0" borderId="0" xfId="93" applyFont="1" applyAlignment="1">
      <alignment horizontal="left" wrapText="1"/>
    </xf>
    <xf numFmtId="4" fontId="0" fillId="0" borderId="0" xfId="0" applyNumberFormat="1"/>
  </cellXfs>
  <cellStyles count="15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0" xfId="38"/>
    <cellStyle name="Обычный 101" xfId="39"/>
    <cellStyle name="Обычный 102" xfId="40"/>
    <cellStyle name="Обычный 103" xfId="41"/>
    <cellStyle name="Обычный 104" xfId="42"/>
    <cellStyle name="Обычный 105" xfId="43"/>
    <cellStyle name="Обычный 106" xfId="44"/>
    <cellStyle name="Обычный 108" xfId="45"/>
    <cellStyle name="Обычный 11" xfId="46"/>
    <cellStyle name="Обычный 111" xfId="47"/>
    <cellStyle name="Обычный 112" xfId="48"/>
    <cellStyle name="Обычный 114" xfId="49"/>
    <cellStyle name="Обычный 115" xfId="50"/>
    <cellStyle name="Обычный 12" xfId="51"/>
    <cellStyle name="Обычный 13" xfId="52"/>
    <cellStyle name="Обычный 14" xfId="53"/>
    <cellStyle name="Обычный 147" xfId="54"/>
    <cellStyle name="Обычный 15" xfId="55"/>
    <cellStyle name="Обычный 157" xfId="56"/>
    <cellStyle name="Обычный 158" xfId="57"/>
    <cellStyle name="Обычный 16" xfId="58"/>
    <cellStyle name="Обычный 17" xfId="59"/>
    <cellStyle name="Обычный 170" xfId="60"/>
    <cellStyle name="Обычный 171" xfId="61"/>
    <cellStyle name="Обычный 172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1 2" xfId="69"/>
    <cellStyle name="Обычный 22" xfId="70"/>
    <cellStyle name="Обычный 23" xfId="71"/>
    <cellStyle name="Обычный 24" xfId="72"/>
    <cellStyle name="Обычный 25" xfId="73"/>
    <cellStyle name="Обычный 25 2" xfId="74"/>
    <cellStyle name="Обычный 26" xfId="75"/>
    <cellStyle name="Обычный 27" xfId="76"/>
    <cellStyle name="Обычный 28" xfId="77"/>
    <cellStyle name="Обычный 29" xfId="78"/>
    <cellStyle name="Обычный 29 2" xfId="79"/>
    <cellStyle name="Обычный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156"/>
    <cellStyle name="Обычный 45" xfId="95"/>
    <cellStyle name="Обычный 46" xfId="96"/>
    <cellStyle name="Обычный 48" xfId="97"/>
    <cellStyle name="Обычный 49" xfId="98"/>
    <cellStyle name="Обычный 5" xfId="99"/>
    <cellStyle name="Обычный 50" xfId="100"/>
    <cellStyle name="Обычный 51" xfId="101"/>
    <cellStyle name="Обычный 52" xfId="102"/>
    <cellStyle name="Обычный 53" xfId="103"/>
    <cellStyle name="Обычный 54" xfId="104"/>
    <cellStyle name="Обычный 55" xfId="105"/>
    <cellStyle name="Обычный 56" xfId="106"/>
    <cellStyle name="Обычный 57" xfId="107"/>
    <cellStyle name="Обычный 58" xfId="108"/>
    <cellStyle name="Обычный 59" xfId="109"/>
    <cellStyle name="Обычный 6" xfId="110"/>
    <cellStyle name="Обычный 60" xfId="111"/>
    <cellStyle name="Обычный 61" xfId="112"/>
    <cellStyle name="Обычный 62" xfId="113"/>
    <cellStyle name="Обычный 63" xfId="114"/>
    <cellStyle name="Обычный 64" xfId="115"/>
    <cellStyle name="Обычный 65" xfId="116"/>
    <cellStyle name="Обычный 66" xfId="117"/>
    <cellStyle name="Обычный 67" xfId="118"/>
    <cellStyle name="Обычный 68" xfId="119"/>
    <cellStyle name="Обычный 69" xfId="120"/>
    <cellStyle name="Обычный 7" xfId="121"/>
    <cellStyle name="Обычный 70" xfId="122"/>
    <cellStyle name="Обычный 71" xfId="123"/>
    <cellStyle name="Обычный 72" xfId="124"/>
    <cellStyle name="Обычный 73" xfId="125"/>
    <cellStyle name="Обычный 74" xfId="126"/>
    <cellStyle name="Обычный 75" xfId="127"/>
    <cellStyle name="Обычный 76" xfId="128"/>
    <cellStyle name="Обычный 77" xfId="129"/>
    <cellStyle name="Обычный 78" xfId="130"/>
    <cellStyle name="Обычный 79" xfId="131"/>
    <cellStyle name="Обычный 8" xfId="132"/>
    <cellStyle name="Обычный 80" xfId="133"/>
    <cellStyle name="Обычный 81" xfId="134"/>
    <cellStyle name="Обычный 82" xfId="135"/>
    <cellStyle name="Обычный 83" xfId="136"/>
    <cellStyle name="Обычный 84" xfId="137"/>
    <cellStyle name="Обычный 85" xfId="138"/>
    <cellStyle name="Обычный 86" xfId="139"/>
    <cellStyle name="Обычный 88" xfId="140"/>
    <cellStyle name="Обычный 89" xfId="141"/>
    <cellStyle name="Обычный 9" xfId="142"/>
    <cellStyle name="Обычный 90" xfId="143"/>
    <cellStyle name="Обычный 93" xfId="144"/>
    <cellStyle name="Обычный 94" xfId="145"/>
    <cellStyle name="Обычный 97" xfId="146"/>
    <cellStyle name="Обычный 98" xfId="147"/>
    <cellStyle name="Обычный 99" xfId="148"/>
    <cellStyle name="Плохой 2" xfId="149"/>
    <cellStyle name="Пояснение 2" xfId="150"/>
    <cellStyle name="Примечание 2" xfId="151"/>
    <cellStyle name="Связанная ячейка 2" xfId="152"/>
    <cellStyle name="Текст предупреждения 2" xfId="153"/>
    <cellStyle name="Финансовый 2" xfId="154"/>
    <cellStyle name="Хороший 2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U146"/>
  <sheetViews>
    <sheetView view="pageBreakPreview" zoomScale="110" zoomScaleNormal="100" zoomScaleSheetLayoutView="110" workbookViewId="0">
      <selection activeCell="J141" sqref="J141"/>
    </sheetView>
  </sheetViews>
  <sheetFormatPr defaultRowHeight="12.75" x14ac:dyDescent="0.2"/>
  <cols>
    <col min="1" max="1" width="8.140625" customWidth="1"/>
    <col min="2" max="2" width="33.85546875" customWidth="1"/>
    <col min="3" max="4" width="23.7109375" customWidth="1"/>
    <col min="5" max="5" width="18.7109375" style="69" customWidth="1"/>
    <col min="6" max="6" width="17.7109375" style="1" customWidth="1"/>
    <col min="7" max="8" width="18.7109375" style="1" customWidth="1"/>
    <col min="9" max="9" width="21.28515625" style="1" customWidth="1"/>
    <col min="10" max="10" width="24.28515625" style="69" customWidth="1"/>
    <col min="11" max="11" width="14.7109375" style="69" customWidth="1"/>
  </cols>
  <sheetData>
    <row r="2" spans="1:11" ht="16.5" customHeight="1" x14ac:dyDescent="0.25">
      <c r="A2" s="112" t="s">
        <v>187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5">
      <c r="A3" s="113" t="s">
        <v>224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 x14ac:dyDescent="0.2">
      <c r="A4" s="100" t="s">
        <v>201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.75" x14ac:dyDescent="0.2">
      <c r="A5" s="100"/>
      <c r="B5" s="100"/>
      <c r="C5" s="100"/>
      <c r="D5" s="100"/>
      <c r="E5" s="100"/>
      <c r="F5" s="100"/>
      <c r="G5" s="100"/>
      <c r="H5" s="100"/>
      <c r="I5" s="101"/>
      <c r="J5" s="101"/>
    </row>
    <row r="6" spans="1:11" ht="15.75" x14ac:dyDescent="0.2">
      <c r="A6" s="7"/>
      <c r="B6" s="7"/>
      <c r="C6" s="7"/>
      <c r="D6" s="7"/>
      <c r="E6" s="60"/>
      <c r="F6" s="33"/>
      <c r="G6" s="33"/>
      <c r="H6" s="33"/>
      <c r="I6" s="33"/>
      <c r="J6" s="60"/>
    </row>
    <row r="7" spans="1:11" ht="13.5" customHeight="1" x14ac:dyDescent="0.2">
      <c r="A7" s="102" t="s">
        <v>51</v>
      </c>
      <c r="B7" s="102" t="s">
        <v>0</v>
      </c>
      <c r="C7" s="99" t="s">
        <v>143</v>
      </c>
      <c r="D7" s="99" t="s">
        <v>56</v>
      </c>
      <c r="E7" s="103" t="s">
        <v>188</v>
      </c>
      <c r="F7" s="104"/>
      <c r="G7" s="104"/>
      <c r="H7" s="105"/>
      <c r="I7" s="99" t="s">
        <v>153</v>
      </c>
      <c r="J7" s="98" t="s">
        <v>183</v>
      </c>
      <c r="K7" s="109" t="s">
        <v>184</v>
      </c>
    </row>
    <row r="8" spans="1:11" ht="56.25" customHeight="1" x14ac:dyDescent="0.2">
      <c r="A8" s="102"/>
      <c r="B8" s="102"/>
      <c r="C8" s="99"/>
      <c r="D8" s="99"/>
      <c r="E8" s="106"/>
      <c r="F8" s="107"/>
      <c r="G8" s="107"/>
      <c r="H8" s="108"/>
      <c r="I8" s="99"/>
      <c r="J8" s="98"/>
      <c r="K8" s="110"/>
    </row>
    <row r="9" spans="1:11" ht="148.5" customHeight="1" x14ac:dyDescent="0.2">
      <c r="A9" s="102"/>
      <c r="B9" s="102"/>
      <c r="C9" s="99"/>
      <c r="D9" s="99"/>
      <c r="E9" s="61" t="s">
        <v>52</v>
      </c>
      <c r="F9" s="12" t="s">
        <v>53</v>
      </c>
      <c r="G9" s="10" t="s">
        <v>54</v>
      </c>
      <c r="H9" s="10" t="s">
        <v>55</v>
      </c>
      <c r="I9" s="99"/>
      <c r="J9" s="98"/>
      <c r="K9" s="111"/>
    </row>
    <row r="10" spans="1:11" ht="48.75" customHeight="1" x14ac:dyDescent="0.2">
      <c r="A10" s="10">
        <v>1</v>
      </c>
      <c r="B10" s="10">
        <v>2</v>
      </c>
      <c r="C10" s="11">
        <v>3</v>
      </c>
      <c r="D10" s="11" t="s">
        <v>130</v>
      </c>
      <c r="E10" s="61">
        <v>5</v>
      </c>
      <c r="F10" s="12">
        <v>6</v>
      </c>
      <c r="G10" s="10">
        <v>7</v>
      </c>
      <c r="H10" s="10">
        <v>8</v>
      </c>
      <c r="I10" s="46">
        <v>9</v>
      </c>
      <c r="J10" s="70">
        <v>10</v>
      </c>
      <c r="K10" s="61">
        <v>11</v>
      </c>
    </row>
    <row r="11" spans="1:11" ht="84.75" customHeight="1" x14ac:dyDescent="0.2">
      <c r="A11" s="13">
        <v>5</v>
      </c>
      <c r="B11" s="16" t="s">
        <v>161</v>
      </c>
      <c r="C11" s="14">
        <f t="shared" ref="C11:I11" si="0">SUM(C13,C30,C38,C48,C49,C67,C82,C83,C89,C95,C98,C99,C102,C106,C127)</f>
        <v>212278040.40000001</v>
      </c>
      <c r="D11" s="62">
        <f t="shared" si="0"/>
        <v>41635408.719999999</v>
      </c>
      <c r="E11" s="62">
        <f>SUM(E13,E30,E38,E48,E49,E67,E82,E83,E89,E95,E98,E99,E102,E106,E127)</f>
        <v>41635408.719999999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28754221.910000004</v>
      </c>
      <c r="J11" s="62">
        <v>0</v>
      </c>
      <c r="K11" s="62">
        <v>0</v>
      </c>
    </row>
    <row r="12" spans="1:11" ht="16.5" customHeight="1" x14ac:dyDescent="0.2">
      <c r="A12" s="13"/>
      <c r="B12" s="16" t="s">
        <v>47</v>
      </c>
      <c r="C12" s="34" t="s">
        <v>190</v>
      </c>
      <c r="D12" s="32"/>
      <c r="E12" s="35"/>
      <c r="F12" s="35"/>
      <c r="G12" s="35"/>
      <c r="H12" s="35"/>
      <c r="I12" s="35"/>
      <c r="J12" s="35"/>
      <c r="K12" s="35"/>
    </row>
    <row r="13" spans="1:11" ht="31.5" x14ac:dyDescent="0.2">
      <c r="A13" s="53" t="s">
        <v>168</v>
      </c>
      <c r="B13" s="18" t="s">
        <v>91</v>
      </c>
      <c r="C13" s="14">
        <f>SUM(C14:C29)</f>
        <v>26871334.780000001</v>
      </c>
      <c r="D13" s="14">
        <f t="shared" ref="D13:I13" si="1">SUM(D14:D29)</f>
        <v>6521103.4900000002</v>
      </c>
      <c r="E13" s="62">
        <f t="shared" si="1"/>
        <v>6521103.4900000002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5115519.3500000006</v>
      </c>
      <c r="J13" s="62">
        <v>0</v>
      </c>
      <c r="K13" s="62">
        <v>0</v>
      </c>
    </row>
    <row r="14" spans="1:11" ht="15.75" x14ac:dyDescent="0.2">
      <c r="A14" s="26" t="s">
        <v>60</v>
      </c>
      <c r="B14" s="19" t="s">
        <v>139</v>
      </c>
      <c r="C14" s="36">
        <v>13685760</v>
      </c>
      <c r="D14" s="32">
        <f>SUM(E14:H14)</f>
        <v>3730998.23</v>
      </c>
      <c r="E14" s="35">
        <v>3730998.23</v>
      </c>
      <c r="F14" s="37"/>
      <c r="G14" s="37"/>
      <c r="H14" s="37"/>
      <c r="I14" s="37">
        <f>2551291.3+471882.77</f>
        <v>3023174.07</v>
      </c>
      <c r="J14" s="35">
        <v>0</v>
      </c>
      <c r="K14" s="35">
        <v>0</v>
      </c>
    </row>
    <row r="15" spans="1:11" ht="31.5" x14ac:dyDescent="0.2">
      <c r="A15" s="26" t="s">
        <v>61</v>
      </c>
      <c r="B15" s="19" t="s">
        <v>58</v>
      </c>
      <c r="C15" s="36">
        <v>4133100.72</v>
      </c>
      <c r="D15" s="32">
        <f t="shared" ref="D15:D29" si="2">SUM(E15:H15)</f>
        <v>1126761.76</v>
      </c>
      <c r="E15" s="35">
        <v>1126761.76</v>
      </c>
      <c r="F15" s="37"/>
      <c r="G15" s="37"/>
      <c r="H15" s="37"/>
      <c r="I15" s="37">
        <v>770489.97</v>
      </c>
      <c r="J15" s="35">
        <v>0</v>
      </c>
      <c r="K15" s="35">
        <v>0</v>
      </c>
    </row>
    <row r="16" spans="1:11" ht="47.25" x14ac:dyDescent="0.2">
      <c r="A16" s="26" t="s">
        <v>62</v>
      </c>
      <c r="B16" s="19" t="s">
        <v>140</v>
      </c>
      <c r="C16" s="36">
        <v>4361760</v>
      </c>
      <c r="D16" s="32">
        <f t="shared" si="2"/>
        <v>1125328.4099999999</v>
      </c>
      <c r="E16" s="35">
        <v>1125328.4099999999</v>
      </c>
      <c r="F16" s="37"/>
      <c r="G16" s="37"/>
      <c r="H16" s="37"/>
      <c r="I16" s="37">
        <f>746738.41+151436</f>
        <v>898174.41</v>
      </c>
      <c r="J16" s="35">
        <v>0</v>
      </c>
      <c r="K16" s="35">
        <v>0</v>
      </c>
    </row>
    <row r="17" spans="1:11" ht="31.5" x14ac:dyDescent="0.2">
      <c r="A17" s="26" t="s">
        <v>63</v>
      </c>
      <c r="B17" s="19" t="s">
        <v>58</v>
      </c>
      <c r="C17" s="36">
        <v>1317251.52</v>
      </c>
      <c r="D17" s="32">
        <f t="shared" si="2"/>
        <v>339849.18</v>
      </c>
      <c r="E17" s="35">
        <v>339849.18</v>
      </c>
      <c r="F17" s="37"/>
      <c r="G17" s="37"/>
      <c r="H17" s="37"/>
      <c r="I17" s="37">
        <v>225514.99</v>
      </c>
      <c r="J17" s="35">
        <v>0</v>
      </c>
      <c r="K17" s="35">
        <v>0</v>
      </c>
    </row>
    <row r="18" spans="1:11" ht="15.75" x14ac:dyDescent="0.2">
      <c r="A18" s="26" t="s">
        <v>64</v>
      </c>
      <c r="B18" s="19" t="s">
        <v>71</v>
      </c>
      <c r="C18" s="36">
        <v>784008</v>
      </c>
      <c r="D18" s="32">
        <f t="shared" si="2"/>
        <v>198165.91</v>
      </c>
      <c r="E18" s="35">
        <v>198165.91</v>
      </c>
      <c r="F18" s="37"/>
      <c r="G18" s="37"/>
      <c r="H18" s="37"/>
      <c r="I18" s="37">
        <f>D18</f>
        <v>198165.91</v>
      </c>
      <c r="J18" s="35">
        <v>0</v>
      </c>
      <c r="K18" s="35">
        <v>0</v>
      </c>
    </row>
    <row r="19" spans="1:11" ht="15.75" x14ac:dyDescent="0.2">
      <c r="A19" s="26" t="s">
        <v>65</v>
      </c>
      <c r="B19" s="19" t="s">
        <v>1</v>
      </c>
      <c r="C19" s="36">
        <v>0</v>
      </c>
      <c r="D19" s="32">
        <f t="shared" si="2"/>
        <v>0</v>
      </c>
      <c r="E19" s="35">
        <v>0</v>
      </c>
      <c r="F19" s="37"/>
      <c r="G19" s="37"/>
      <c r="H19" s="37"/>
      <c r="I19" s="37"/>
      <c r="J19" s="35">
        <v>0</v>
      </c>
      <c r="K19" s="35">
        <v>0</v>
      </c>
    </row>
    <row r="20" spans="1:11" ht="15.75" x14ac:dyDescent="0.2">
      <c r="A20" s="26" t="s">
        <v>66</v>
      </c>
      <c r="B20" s="19" t="s">
        <v>59</v>
      </c>
      <c r="C20" s="36">
        <v>55500</v>
      </c>
      <c r="D20" s="32">
        <f t="shared" si="2"/>
        <v>0</v>
      </c>
      <c r="E20" s="35">
        <v>0</v>
      </c>
      <c r="F20" s="37"/>
      <c r="G20" s="37"/>
      <c r="H20" s="37"/>
      <c r="I20" s="37"/>
      <c r="J20" s="35">
        <v>0</v>
      </c>
      <c r="K20" s="35">
        <v>0</v>
      </c>
    </row>
    <row r="21" spans="1:11" ht="31.5" x14ac:dyDescent="0.2">
      <c r="A21" s="26" t="s">
        <v>67</v>
      </c>
      <c r="B21" s="19" t="s">
        <v>195</v>
      </c>
      <c r="C21" s="36">
        <v>100000</v>
      </c>
      <c r="D21" s="32">
        <f t="shared" si="2"/>
        <v>0</v>
      </c>
      <c r="E21" s="35">
        <v>0</v>
      </c>
      <c r="F21" s="37"/>
      <c r="G21" s="37"/>
      <c r="H21" s="37"/>
      <c r="I21" s="37"/>
      <c r="J21" s="35">
        <v>0</v>
      </c>
      <c r="K21" s="35">
        <v>0</v>
      </c>
    </row>
    <row r="22" spans="1:11" ht="31.5" x14ac:dyDescent="0.2">
      <c r="A22" s="26" t="s">
        <v>68</v>
      </c>
      <c r="B22" s="19" t="s">
        <v>192</v>
      </c>
      <c r="C22" s="36">
        <v>482148</v>
      </c>
      <c r="D22" s="32">
        <f t="shared" si="2"/>
        <v>0</v>
      </c>
      <c r="E22" s="35">
        <v>0</v>
      </c>
      <c r="F22" s="37"/>
      <c r="G22" s="37"/>
      <c r="H22" s="37"/>
      <c r="I22" s="37"/>
      <c r="J22" s="35">
        <v>0</v>
      </c>
      <c r="K22" s="35">
        <v>0</v>
      </c>
    </row>
    <row r="23" spans="1:11" ht="15.75" x14ac:dyDescent="0.2">
      <c r="A23" s="26" t="s">
        <v>141</v>
      </c>
      <c r="B23" s="19" t="s">
        <v>193</v>
      </c>
      <c r="C23" s="36">
        <v>383000</v>
      </c>
      <c r="D23" s="32"/>
      <c r="E23" s="35"/>
      <c r="F23" s="37"/>
      <c r="G23" s="37"/>
      <c r="H23" s="37"/>
      <c r="I23" s="37"/>
      <c r="J23" s="35"/>
      <c r="K23" s="35"/>
    </row>
    <row r="24" spans="1:11" ht="15.75" x14ac:dyDescent="0.2">
      <c r="A24" s="26" t="s">
        <v>142</v>
      </c>
      <c r="B24" s="19" t="s">
        <v>194</v>
      </c>
      <c r="C24" s="36">
        <v>103896</v>
      </c>
      <c r="D24" s="32"/>
      <c r="E24" s="35"/>
      <c r="F24" s="37"/>
      <c r="G24" s="37"/>
      <c r="H24" s="37"/>
      <c r="I24" s="37"/>
      <c r="J24" s="35"/>
      <c r="K24" s="35"/>
    </row>
    <row r="25" spans="1:11" ht="15.75" x14ac:dyDescent="0.2">
      <c r="A25" s="26" t="s">
        <v>144</v>
      </c>
      <c r="B25" s="19" t="s">
        <v>199</v>
      </c>
      <c r="C25" s="36">
        <v>180000</v>
      </c>
      <c r="D25" s="32"/>
      <c r="E25" s="35"/>
      <c r="F25" s="37"/>
      <c r="G25" s="37"/>
      <c r="H25" s="37"/>
      <c r="I25" s="37"/>
      <c r="J25" s="35"/>
      <c r="K25" s="35"/>
    </row>
    <row r="26" spans="1:11" ht="31.5" x14ac:dyDescent="0.2">
      <c r="A26" s="26" t="s">
        <v>196</v>
      </c>
      <c r="B26" s="19" t="s">
        <v>69</v>
      </c>
      <c r="C26" s="36">
        <v>0</v>
      </c>
      <c r="D26" s="32">
        <f t="shared" si="2"/>
        <v>0</v>
      </c>
      <c r="E26" s="35"/>
      <c r="F26" s="37"/>
      <c r="G26" s="37"/>
      <c r="H26" s="37"/>
      <c r="I26" s="37"/>
      <c r="J26" s="35"/>
      <c r="K26" s="35"/>
    </row>
    <row r="27" spans="1:11" ht="31.5" x14ac:dyDescent="0.2">
      <c r="A27" s="26" t="s">
        <v>197</v>
      </c>
      <c r="B27" s="19" t="s">
        <v>70</v>
      </c>
      <c r="C27" s="36">
        <v>0</v>
      </c>
      <c r="D27" s="32">
        <f t="shared" si="2"/>
        <v>0</v>
      </c>
      <c r="E27" s="35"/>
      <c r="F27" s="37"/>
      <c r="G27" s="37"/>
      <c r="H27" s="37"/>
      <c r="I27" s="37"/>
      <c r="J27" s="35"/>
      <c r="K27" s="35"/>
    </row>
    <row r="28" spans="1:11" ht="15.75" x14ac:dyDescent="0.2">
      <c r="A28" s="26" t="s">
        <v>198</v>
      </c>
      <c r="B28" s="19" t="s">
        <v>203</v>
      </c>
      <c r="C28" s="36">
        <v>1039508.28</v>
      </c>
      <c r="D28" s="32"/>
      <c r="E28" s="35"/>
      <c r="F28" s="37"/>
      <c r="G28" s="37"/>
      <c r="H28" s="37"/>
      <c r="I28" s="37"/>
      <c r="J28" s="35"/>
      <c r="K28" s="35"/>
    </row>
    <row r="29" spans="1:11" ht="28.5" customHeight="1" x14ac:dyDescent="0.2">
      <c r="A29" s="26" t="s">
        <v>202</v>
      </c>
      <c r="B29" s="19" t="s">
        <v>200</v>
      </c>
      <c r="C29" s="36">
        <v>245402.26</v>
      </c>
      <c r="D29" s="32">
        <f t="shared" si="2"/>
        <v>0</v>
      </c>
      <c r="E29" s="35"/>
      <c r="F29" s="37"/>
      <c r="G29" s="37"/>
      <c r="H29" s="37"/>
      <c r="I29" s="37"/>
      <c r="J29" s="35"/>
      <c r="K29" s="35"/>
    </row>
    <row r="30" spans="1:11" ht="62.25" customHeight="1" x14ac:dyDescent="0.2">
      <c r="A30" s="53" t="s">
        <v>169</v>
      </c>
      <c r="B30" s="20" t="s">
        <v>160</v>
      </c>
      <c r="C30" s="14">
        <f>SUM(C32:C37)</f>
        <v>27561132.319999997</v>
      </c>
      <c r="D30" s="14">
        <f t="shared" ref="D30:H30" si="3">SUM(D32:D37)</f>
        <v>5727322.1800000006</v>
      </c>
      <c r="E30" s="62">
        <f t="shared" si="3"/>
        <v>5727322.1800000006</v>
      </c>
      <c r="F30" s="14">
        <f t="shared" si="3"/>
        <v>0</v>
      </c>
      <c r="G30" s="14">
        <f t="shared" si="3"/>
        <v>0</v>
      </c>
      <c r="H30" s="14">
        <f t="shared" si="3"/>
        <v>0</v>
      </c>
      <c r="I30" s="14">
        <f t="shared" ref="I30" si="4">SUM(I32:I37)</f>
        <v>4459553.7700000005</v>
      </c>
      <c r="J30" s="62">
        <v>0</v>
      </c>
      <c r="K30" s="62">
        <v>0</v>
      </c>
    </row>
    <row r="31" spans="1:11" ht="31.5" x14ac:dyDescent="0.2">
      <c r="A31" s="36"/>
      <c r="B31" s="21" t="s">
        <v>72</v>
      </c>
      <c r="C31" s="36"/>
      <c r="D31" s="36"/>
      <c r="E31" s="35"/>
      <c r="F31" s="38"/>
      <c r="G31" s="38"/>
      <c r="H31" s="38"/>
      <c r="I31" s="38"/>
      <c r="J31" s="35"/>
      <c r="K31" s="35"/>
    </row>
    <row r="32" spans="1:11" ht="15.75" x14ac:dyDescent="0.2">
      <c r="A32" s="26" t="s">
        <v>73</v>
      </c>
      <c r="B32" s="19" t="s">
        <v>57</v>
      </c>
      <c r="C32" s="36">
        <v>20807521.559999999</v>
      </c>
      <c r="D32" s="32">
        <f t="shared" ref="D32:D37" si="5">SUM(E32:H32)</f>
        <v>4363263.41</v>
      </c>
      <c r="E32" s="35">
        <v>4363263.41</v>
      </c>
      <c r="F32" s="38"/>
      <c r="G32" s="38"/>
      <c r="H32" s="38"/>
      <c r="I32" s="38">
        <f>2883535.68+658837.09</f>
        <v>3542372.77</v>
      </c>
      <c r="J32" s="35">
        <v>0</v>
      </c>
      <c r="K32" s="35">
        <v>0</v>
      </c>
    </row>
    <row r="33" spans="1:11" ht="31.5" x14ac:dyDescent="0.2">
      <c r="A33" s="26" t="s">
        <v>74</v>
      </c>
      <c r="B33" s="19" t="s">
        <v>58</v>
      </c>
      <c r="C33" s="36">
        <v>6283871.5</v>
      </c>
      <c r="D33" s="32">
        <f t="shared" si="5"/>
        <v>1317705.54</v>
      </c>
      <c r="E33" s="35">
        <v>1317705.54</v>
      </c>
      <c r="F33" s="38"/>
      <c r="G33" s="38"/>
      <c r="H33" s="38"/>
      <c r="I33" s="38">
        <v>870827.77</v>
      </c>
      <c r="J33" s="35">
        <v>0</v>
      </c>
      <c r="K33" s="35">
        <v>0</v>
      </c>
    </row>
    <row r="34" spans="1:11" ht="15.75" x14ac:dyDescent="0.2">
      <c r="A34" s="26" t="s">
        <v>75</v>
      </c>
      <c r="B34" s="30" t="s">
        <v>86</v>
      </c>
      <c r="C34" s="36">
        <v>106163.5</v>
      </c>
      <c r="D34" s="32">
        <f t="shared" si="5"/>
        <v>0</v>
      </c>
      <c r="E34" s="35">
        <v>0</v>
      </c>
      <c r="F34" s="38"/>
      <c r="G34" s="38"/>
      <c r="H34" s="38"/>
      <c r="I34" s="38"/>
      <c r="J34" s="35">
        <v>0</v>
      </c>
      <c r="K34" s="35">
        <v>0</v>
      </c>
    </row>
    <row r="35" spans="1:11" ht="15.75" x14ac:dyDescent="0.2">
      <c r="A35" s="26" t="s">
        <v>76</v>
      </c>
      <c r="B35" s="30" t="s">
        <v>3</v>
      </c>
      <c r="C35" s="36">
        <v>215408.88</v>
      </c>
      <c r="D35" s="32">
        <f t="shared" si="5"/>
        <v>0</v>
      </c>
      <c r="E35" s="35">
        <v>0</v>
      </c>
      <c r="F35" s="38"/>
      <c r="G35" s="38"/>
      <c r="H35" s="38"/>
      <c r="I35" s="38"/>
      <c r="J35" s="35">
        <v>0</v>
      </c>
      <c r="K35" s="35">
        <v>0</v>
      </c>
    </row>
    <row r="36" spans="1:11" ht="15.75" x14ac:dyDescent="0.2">
      <c r="A36" s="26" t="s">
        <v>77</v>
      </c>
      <c r="B36" s="30" t="s">
        <v>2</v>
      </c>
      <c r="C36" s="36">
        <v>148166.88</v>
      </c>
      <c r="D36" s="32">
        <f t="shared" si="5"/>
        <v>46353.23</v>
      </c>
      <c r="E36" s="35">
        <v>46353.23</v>
      </c>
      <c r="F36" s="38"/>
      <c r="G36" s="38"/>
      <c r="H36" s="38"/>
      <c r="I36" s="38">
        <f>D36</f>
        <v>46353.23</v>
      </c>
      <c r="J36" s="35">
        <v>0</v>
      </c>
      <c r="K36" s="35">
        <v>0</v>
      </c>
    </row>
    <row r="37" spans="1:11" ht="15.75" x14ac:dyDescent="0.2">
      <c r="A37" s="26" t="s">
        <v>145</v>
      </c>
      <c r="B37" s="30" t="s">
        <v>221</v>
      </c>
      <c r="C37" s="36"/>
      <c r="D37" s="32">
        <f t="shared" si="5"/>
        <v>0</v>
      </c>
      <c r="E37" s="35">
        <v>0</v>
      </c>
      <c r="F37" s="38"/>
      <c r="G37" s="38"/>
      <c r="H37" s="38"/>
      <c r="I37" s="38"/>
      <c r="J37" s="35">
        <v>0</v>
      </c>
      <c r="K37" s="35">
        <v>0</v>
      </c>
    </row>
    <row r="38" spans="1:11" ht="31.5" x14ac:dyDescent="0.2">
      <c r="A38" s="53" t="s">
        <v>170</v>
      </c>
      <c r="B38" s="20" t="s">
        <v>159</v>
      </c>
      <c r="C38" s="14">
        <f>SUM(C40:C47)</f>
        <v>6584007.8899999997</v>
      </c>
      <c r="D38" s="14">
        <f t="shared" ref="D38:H38" si="6">SUM(D40:D47)</f>
        <v>1356578.78</v>
      </c>
      <c r="E38" s="62">
        <f t="shared" si="6"/>
        <v>1356578.78</v>
      </c>
      <c r="F38" s="14">
        <f t="shared" si="6"/>
        <v>0</v>
      </c>
      <c r="G38" s="14">
        <f t="shared" si="6"/>
        <v>0</v>
      </c>
      <c r="H38" s="14">
        <f t="shared" si="6"/>
        <v>0</v>
      </c>
      <c r="I38" s="14">
        <f t="shared" ref="I38" si="7">SUM(I40:I47)</f>
        <v>1042979.54</v>
      </c>
      <c r="J38" s="62">
        <v>0</v>
      </c>
      <c r="K38" s="62">
        <v>0</v>
      </c>
    </row>
    <row r="39" spans="1:11" ht="15.75" x14ac:dyDescent="0.2">
      <c r="A39" s="39"/>
      <c r="B39" s="40" t="s">
        <v>78</v>
      </c>
      <c r="C39" s="36"/>
      <c r="D39" s="36"/>
      <c r="E39" s="35"/>
      <c r="F39" s="38"/>
      <c r="G39" s="38"/>
      <c r="H39" s="38"/>
      <c r="I39" s="38"/>
      <c r="J39" s="35"/>
      <c r="K39" s="35"/>
    </row>
    <row r="40" spans="1:11" ht="15.75" x14ac:dyDescent="0.2">
      <c r="A40" s="26" t="s">
        <v>79</v>
      </c>
      <c r="B40" s="19" t="s">
        <v>57</v>
      </c>
      <c r="C40" s="36">
        <v>4940314</v>
      </c>
      <c r="D40" s="32">
        <f t="shared" ref="D40:D48" si="8">SUM(E40:H40)</f>
        <v>1033458.02</v>
      </c>
      <c r="E40" s="35">
        <v>1033458.02</v>
      </c>
      <c r="F40" s="38"/>
      <c r="G40" s="38"/>
      <c r="H40" s="38"/>
      <c r="I40" s="38">
        <f>685787.02+139068.4</f>
        <v>824855.42</v>
      </c>
      <c r="J40" s="35">
        <v>0</v>
      </c>
      <c r="K40" s="35">
        <v>0</v>
      </c>
    </row>
    <row r="41" spans="1:11" ht="31.5" x14ac:dyDescent="0.2">
      <c r="A41" s="26" t="s">
        <v>80</v>
      </c>
      <c r="B41" s="19" t="s">
        <v>58</v>
      </c>
      <c r="C41" s="36">
        <v>1491974.83</v>
      </c>
      <c r="D41" s="32">
        <f t="shared" si="8"/>
        <v>312104.32000000001</v>
      </c>
      <c r="E41" s="35">
        <v>312104.32000000001</v>
      </c>
      <c r="F41" s="38"/>
      <c r="G41" s="38"/>
      <c r="H41" s="38"/>
      <c r="I41" s="38">
        <v>207107.68</v>
      </c>
      <c r="J41" s="35">
        <v>0</v>
      </c>
      <c r="K41" s="35">
        <v>0</v>
      </c>
    </row>
    <row r="42" spans="1:11" ht="15.75" x14ac:dyDescent="0.2">
      <c r="A42" s="26" t="s">
        <v>5</v>
      </c>
      <c r="B42" s="30" t="s">
        <v>86</v>
      </c>
      <c r="C42" s="36">
        <v>65154.68</v>
      </c>
      <c r="D42" s="32">
        <f t="shared" si="8"/>
        <v>0</v>
      </c>
      <c r="E42" s="35">
        <v>0</v>
      </c>
      <c r="F42" s="38"/>
      <c r="G42" s="38"/>
      <c r="H42" s="38"/>
      <c r="I42" s="38"/>
      <c r="J42" s="35">
        <v>0</v>
      </c>
      <c r="K42" s="35">
        <v>0</v>
      </c>
    </row>
    <row r="43" spans="1:11" ht="15.75" x14ac:dyDescent="0.2">
      <c r="A43" s="26" t="s">
        <v>81</v>
      </c>
      <c r="B43" s="30" t="s">
        <v>3</v>
      </c>
      <c r="C43" s="36">
        <v>51286.95</v>
      </c>
      <c r="D43" s="32">
        <f t="shared" si="8"/>
        <v>0</v>
      </c>
      <c r="E43" s="35">
        <v>0</v>
      </c>
      <c r="F43" s="38"/>
      <c r="G43" s="38"/>
      <c r="H43" s="38"/>
      <c r="I43" s="38"/>
      <c r="J43" s="35">
        <v>0</v>
      </c>
      <c r="K43" s="35">
        <v>0</v>
      </c>
    </row>
    <row r="44" spans="1:11" ht="15.75" x14ac:dyDescent="0.2">
      <c r="A44" s="26" t="s">
        <v>82</v>
      </c>
      <c r="B44" s="30" t="s">
        <v>2</v>
      </c>
      <c r="C44" s="36">
        <v>35277.43</v>
      </c>
      <c r="D44" s="32">
        <f t="shared" si="8"/>
        <v>11016.44</v>
      </c>
      <c r="E44" s="35">
        <v>11016.44</v>
      </c>
      <c r="F44" s="38"/>
      <c r="G44" s="38"/>
      <c r="H44" s="38"/>
      <c r="I44" s="38">
        <f>D44</f>
        <v>11016.44</v>
      </c>
      <c r="J44" s="35">
        <v>0</v>
      </c>
      <c r="K44" s="35">
        <v>0</v>
      </c>
    </row>
    <row r="45" spans="1:11" ht="21" customHeight="1" x14ac:dyDescent="0.2">
      <c r="A45" s="26" t="s">
        <v>83</v>
      </c>
      <c r="B45" s="30" t="s">
        <v>4</v>
      </c>
      <c r="C45" s="41" t="s">
        <v>190</v>
      </c>
      <c r="D45" s="32">
        <f t="shared" si="8"/>
        <v>0</v>
      </c>
      <c r="E45" s="35">
        <v>0</v>
      </c>
      <c r="F45" s="38"/>
      <c r="G45" s="38"/>
      <c r="H45" s="38"/>
      <c r="I45" s="38"/>
      <c r="J45" s="35">
        <v>0</v>
      </c>
      <c r="K45" s="35">
        <v>0</v>
      </c>
    </row>
    <row r="46" spans="1:11" ht="15.75" x14ac:dyDescent="0.2">
      <c r="A46" s="26" t="s">
        <v>84</v>
      </c>
      <c r="B46" s="30" t="s">
        <v>6</v>
      </c>
      <c r="C46" s="41" t="s">
        <v>190</v>
      </c>
      <c r="D46" s="32">
        <f t="shared" si="8"/>
        <v>0</v>
      </c>
      <c r="E46" s="35">
        <v>0</v>
      </c>
      <c r="F46" s="38"/>
      <c r="G46" s="38"/>
      <c r="H46" s="38"/>
      <c r="I46" s="38"/>
      <c r="J46" s="35">
        <v>0</v>
      </c>
      <c r="K46" s="35">
        <v>0</v>
      </c>
    </row>
    <row r="47" spans="1:11" ht="15.75" x14ac:dyDescent="0.2">
      <c r="A47" s="26" t="s">
        <v>147</v>
      </c>
      <c r="B47" s="30"/>
      <c r="C47" s="41"/>
      <c r="D47" s="32">
        <f t="shared" si="8"/>
        <v>0</v>
      </c>
      <c r="E47" s="35"/>
      <c r="F47" s="38"/>
      <c r="G47" s="38"/>
      <c r="H47" s="38"/>
      <c r="I47" s="38"/>
      <c r="J47" s="35"/>
      <c r="K47" s="35"/>
    </row>
    <row r="48" spans="1:11" ht="31.5" x14ac:dyDescent="0.2">
      <c r="A48" s="53" t="s">
        <v>171</v>
      </c>
      <c r="B48" s="18" t="s">
        <v>157</v>
      </c>
      <c r="C48" s="14">
        <v>0</v>
      </c>
      <c r="D48" s="14">
        <f t="shared" si="8"/>
        <v>0</v>
      </c>
      <c r="E48" s="62">
        <v>0</v>
      </c>
      <c r="F48" s="14">
        <v>0</v>
      </c>
      <c r="G48" s="14">
        <v>0</v>
      </c>
      <c r="H48" s="14">
        <v>0</v>
      </c>
      <c r="I48" s="14">
        <v>0</v>
      </c>
      <c r="J48" s="62">
        <v>0</v>
      </c>
      <c r="K48" s="62">
        <v>0</v>
      </c>
    </row>
    <row r="49" spans="1:11" ht="78.75" x14ac:dyDescent="0.2">
      <c r="A49" s="53" t="s">
        <v>172</v>
      </c>
      <c r="B49" s="22" t="s">
        <v>158</v>
      </c>
      <c r="C49" s="14">
        <f>SUM(C51:C55,C56,C61,C66)</f>
        <v>100012885.18999998</v>
      </c>
      <c r="D49" s="14">
        <f t="shared" ref="D49:I49" si="9">SUM(D51:D55,D56,D61,D66)</f>
        <v>19723063.169999994</v>
      </c>
      <c r="E49" s="62">
        <f t="shared" si="9"/>
        <v>19723063.169999994</v>
      </c>
      <c r="F49" s="14">
        <f t="shared" si="9"/>
        <v>0</v>
      </c>
      <c r="G49" s="14">
        <f t="shared" si="9"/>
        <v>0</v>
      </c>
      <c r="H49" s="14">
        <f t="shared" si="9"/>
        <v>0</v>
      </c>
      <c r="I49" s="14">
        <f t="shared" si="9"/>
        <v>12339504.720000001</v>
      </c>
      <c r="J49" s="62">
        <v>0</v>
      </c>
      <c r="K49" s="62">
        <v>0</v>
      </c>
    </row>
    <row r="50" spans="1:11" ht="47.25" x14ac:dyDescent="0.2">
      <c r="A50" s="17"/>
      <c r="B50" s="23" t="s">
        <v>152</v>
      </c>
      <c r="C50" s="24"/>
      <c r="D50" s="24"/>
      <c r="E50" s="63"/>
      <c r="F50" s="25"/>
      <c r="G50" s="25"/>
      <c r="H50" s="25"/>
      <c r="I50" s="25"/>
      <c r="J50" s="63"/>
      <c r="K50" s="63"/>
    </row>
    <row r="51" spans="1:11" ht="15.75" x14ac:dyDescent="0.2">
      <c r="A51" s="26" t="s">
        <v>85</v>
      </c>
      <c r="B51" s="19" t="s">
        <v>57</v>
      </c>
      <c r="C51" s="36">
        <v>38027970</v>
      </c>
      <c r="D51" s="32">
        <f t="shared" ref="D51:D82" si="10">SUM(E51:H51)</f>
        <v>10134794.32</v>
      </c>
      <c r="E51" s="35">
        <v>10134794.32</v>
      </c>
      <c r="F51" s="37"/>
      <c r="G51" s="37"/>
      <c r="H51" s="37"/>
      <c r="I51" s="37">
        <f>7589827.94+1521900.85</f>
        <v>9111728.790000001</v>
      </c>
      <c r="J51" s="35">
        <v>0</v>
      </c>
      <c r="K51" s="35">
        <v>0</v>
      </c>
    </row>
    <row r="52" spans="1:11" ht="31.5" x14ac:dyDescent="0.2">
      <c r="A52" s="26" t="s">
        <v>7</v>
      </c>
      <c r="B52" s="19" t="s">
        <v>58</v>
      </c>
      <c r="C52" s="36">
        <v>11484446.939999999</v>
      </c>
      <c r="D52" s="32">
        <f t="shared" si="10"/>
        <v>3060707.88</v>
      </c>
      <c r="E52" s="35">
        <v>3060707.88</v>
      </c>
      <c r="F52" s="37"/>
      <c r="G52" s="37"/>
      <c r="H52" s="37"/>
      <c r="I52" s="37">
        <f>2085020.35+386755.58</f>
        <v>2471775.9300000002</v>
      </c>
      <c r="J52" s="35">
        <v>0</v>
      </c>
      <c r="K52" s="35">
        <v>0</v>
      </c>
    </row>
    <row r="53" spans="1:11" ht="15.75" x14ac:dyDescent="0.2">
      <c r="A53" s="26" t="s">
        <v>8</v>
      </c>
      <c r="B53" s="30" t="s">
        <v>86</v>
      </c>
      <c r="C53" s="36">
        <v>13028681.82</v>
      </c>
      <c r="D53" s="32">
        <f t="shared" si="10"/>
        <v>4522081.0999999996</v>
      </c>
      <c r="E53" s="35">
        <v>4522081.0999999996</v>
      </c>
      <c r="F53" s="37"/>
      <c r="G53" s="37"/>
      <c r="H53" s="37"/>
      <c r="I53" s="37"/>
      <c r="J53" s="35">
        <v>0</v>
      </c>
      <c r="K53" s="35">
        <v>0</v>
      </c>
    </row>
    <row r="54" spans="1:11" ht="15.75" customHeight="1" x14ac:dyDescent="0.2">
      <c r="A54" s="26" t="s">
        <v>9</v>
      </c>
      <c r="B54" s="30" t="s">
        <v>3</v>
      </c>
      <c r="C54" s="36">
        <v>1649993.53</v>
      </c>
      <c r="D54" s="32">
        <f t="shared" si="10"/>
        <v>1151762.79</v>
      </c>
      <c r="E54" s="35">
        <v>1151762.79</v>
      </c>
      <c r="F54" s="37"/>
      <c r="G54" s="37"/>
      <c r="H54" s="37"/>
      <c r="I54" s="37"/>
      <c r="J54" s="35">
        <v>0</v>
      </c>
      <c r="K54" s="35">
        <v>0</v>
      </c>
    </row>
    <row r="55" spans="1:11" ht="14.25" customHeight="1" x14ac:dyDescent="0.2">
      <c r="A55" s="26" t="s">
        <v>10</v>
      </c>
      <c r="B55" s="30" t="s">
        <v>2</v>
      </c>
      <c r="C55" s="36">
        <v>267608.76</v>
      </c>
      <c r="D55" s="32">
        <f t="shared" si="10"/>
        <v>97717.08</v>
      </c>
      <c r="E55" s="35">
        <v>97717.08</v>
      </c>
      <c r="F55" s="37"/>
      <c r="G55" s="37"/>
      <c r="H55" s="37"/>
      <c r="I55" s="37"/>
      <c r="J55" s="35">
        <v>0</v>
      </c>
      <c r="K55" s="35">
        <v>0</v>
      </c>
    </row>
    <row r="56" spans="1:11" ht="64.5" customHeight="1" x14ac:dyDescent="0.2">
      <c r="A56" s="26" t="s">
        <v>113</v>
      </c>
      <c r="B56" s="43" t="s">
        <v>165</v>
      </c>
      <c r="C56" s="32">
        <f>C57+C58+C59+C60</f>
        <v>16552193.68</v>
      </c>
      <c r="D56" s="32">
        <f t="shared" ref="D56:H56" si="11">SUM(D58:D60)</f>
        <v>0</v>
      </c>
      <c r="E56" s="38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ref="I56:K56" si="12">SUM(I58:I60)</f>
        <v>0</v>
      </c>
      <c r="J56" s="38">
        <f t="shared" si="12"/>
        <v>0</v>
      </c>
      <c r="K56" s="38">
        <f t="shared" si="12"/>
        <v>0</v>
      </c>
    </row>
    <row r="57" spans="1:11" ht="19.5" customHeight="1" x14ac:dyDescent="0.2">
      <c r="A57" s="55"/>
      <c r="B57" s="58" t="s">
        <v>47</v>
      </c>
      <c r="C57" s="57"/>
      <c r="D57" s="32"/>
      <c r="E57" s="47"/>
      <c r="F57" s="48"/>
      <c r="G57" s="48"/>
      <c r="H57" s="48"/>
      <c r="I57" s="37"/>
      <c r="J57" s="35"/>
      <c r="K57" s="35"/>
    </row>
    <row r="58" spans="1:11" ht="16.5" customHeight="1" x14ac:dyDescent="0.2">
      <c r="A58" s="55"/>
      <c r="B58" s="19" t="s">
        <v>57</v>
      </c>
      <c r="C58" s="57"/>
      <c r="D58" s="32">
        <f t="shared" si="10"/>
        <v>0</v>
      </c>
      <c r="E58" s="47">
        <v>0</v>
      </c>
      <c r="F58" s="48"/>
      <c r="G58" s="48"/>
      <c r="H58" s="48"/>
      <c r="I58" s="37"/>
      <c r="J58" s="35">
        <v>0</v>
      </c>
      <c r="K58" s="35">
        <v>0</v>
      </c>
    </row>
    <row r="59" spans="1:11" ht="35.25" customHeight="1" x14ac:dyDescent="0.2">
      <c r="A59" s="55"/>
      <c r="B59" s="19" t="s">
        <v>58</v>
      </c>
      <c r="C59" s="57"/>
      <c r="D59" s="32">
        <f t="shared" si="10"/>
        <v>0</v>
      </c>
      <c r="E59" s="47">
        <v>0</v>
      </c>
      <c r="F59" s="48"/>
      <c r="G59" s="48"/>
      <c r="H59" s="48"/>
      <c r="I59" s="37"/>
      <c r="J59" s="35">
        <v>0</v>
      </c>
      <c r="K59" s="35">
        <v>0</v>
      </c>
    </row>
    <row r="60" spans="1:11" ht="20.25" customHeight="1" x14ac:dyDescent="0.2">
      <c r="A60" s="55"/>
      <c r="B60" s="56" t="s">
        <v>167</v>
      </c>
      <c r="C60" s="57">
        <f>9758424.05+6793769.63</f>
        <v>16552193.68</v>
      </c>
      <c r="D60" s="32">
        <f t="shared" si="10"/>
        <v>0</v>
      </c>
      <c r="E60" s="47">
        <v>0</v>
      </c>
      <c r="F60" s="48"/>
      <c r="G60" s="48"/>
      <c r="H60" s="48"/>
      <c r="I60" s="37"/>
      <c r="J60" s="35">
        <v>0</v>
      </c>
      <c r="K60" s="35">
        <v>0</v>
      </c>
    </row>
    <row r="61" spans="1:11" ht="61.5" customHeight="1" x14ac:dyDescent="0.2">
      <c r="A61" s="26" t="s">
        <v>116</v>
      </c>
      <c r="B61" s="43" t="s">
        <v>166</v>
      </c>
      <c r="C61" s="32">
        <f>SUM(C63:C65)</f>
        <v>2397876.2999999998</v>
      </c>
      <c r="D61" s="32">
        <f t="shared" ref="D61:H61" si="13">SUM(D63:D65)</f>
        <v>756000</v>
      </c>
      <c r="E61" s="38">
        <f t="shared" si="13"/>
        <v>756000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>E61</f>
        <v>756000</v>
      </c>
      <c r="J61" s="38">
        <v>0</v>
      </c>
      <c r="K61" s="38">
        <v>0</v>
      </c>
    </row>
    <row r="62" spans="1:11" ht="20.25" customHeight="1" x14ac:dyDescent="0.2">
      <c r="A62" s="55"/>
      <c r="B62" s="58" t="s">
        <v>47</v>
      </c>
      <c r="C62" s="57"/>
      <c r="D62" s="49"/>
      <c r="E62" s="47"/>
      <c r="F62" s="48"/>
      <c r="G62" s="48"/>
      <c r="H62" s="48"/>
      <c r="I62" s="37"/>
      <c r="J62" s="35"/>
      <c r="K62" s="35"/>
    </row>
    <row r="63" spans="1:11" ht="23.25" customHeight="1" x14ac:dyDescent="0.2">
      <c r="A63" s="55"/>
      <c r="B63" s="19" t="s">
        <v>57</v>
      </c>
      <c r="C63" s="57">
        <v>1543348.39</v>
      </c>
      <c r="D63" s="32">
        <f t="shared" si="10"/>
        <v>483840</v>
      </c>
      <c r="E63" s="47">
        <v>483840</v>
      </c>
      <c r="F63" s="48"/>
      <c r="G63" s="48"/>
      <c r="H63" s="48"/>
      <c r="I63" s="37"/>
      <c r="J63" s="35">
        <v>0</v>
      </c>
      <c r="K63" s="35">
        <v>0</v>
      </c>
    </row>
    <row r="64" spans="1:11" ht="30.75" customHeight="1" x14ac:dyDescent="0.2">
      <c r="A64" s="55"/>
      <c r="B64" s="19" t="s">
        <v>58</v>
      </c>
      <c r="C64" s="57">
        <v>466091.21</v>
      </c>
      <c r="D64" s="32">
        <f t="shared" si="10"/>
        <v>146119.67999999999</v>
      </c>
      <c r="E64" s="47">
        <v>146119.67999999999</v>
      </c>
      <c r="F64" s="48"/>
      <c r="G64" s="48"/>
      <c r="H64" s="48"/>
      <c r="I64" s="37"/>
      <c r="J64" s="35">
        <v>0</v>
      </c>
      <c r="K64" s="35">
        <v>0</v>
      </c>
    </row>
    <row r="65" spans="1:11" ht="18.75" customHeight="1" x14ac:dyDescent="0.2">
      <c r="A65" s="55"/>
      <c r="B65" s="56" t="s">
        <v>167</v>
      </c>
      <c r="C65" s="57">
        <v>388436.7</v>
      </c>
      <c r="D65" s="32">
        <f t="shared" si="10"/>
        <v>126040.32000000001</v>
      </c>
      <c r="E65" s="47">
        <v>126040.32000000001</v>
      </c>
      <c r="F65" s="48"/>
      <c r="G65" s="48"/>
      <c r="H65" s="48"/>
      <c r="I65" s="37"/>
      <c r="J65" s="35">
        <v>0</v>
      </c>
      <c r="K65" s="35">
        <v>0</v>
      </c>
    </row>
    <row r="66" spans="1:11" ht="27" customHeight="1" x14ac:dyDescent="0.2">
      <c r="A66" s="26" t="s">
        <v>148</v>
      </c>
      <c r="B66" s="43" t="s">
        <v>191</v>
      </c>
      <c r="C66" s="36">
        <v>16604114.16</v>
      </c>
      <c r="D66" s="32">
        <f t="shared" si="10"/>
        <v>0</v>
      </c>
      <c r="E66" s="35">
        <v>0</v>
      </c>
      <c r="F66" s="37"/>
      <c r="G66" s="37"/>
      <c r="H66" s="37"/>
      <c r="I66" s="37"/>
      <c r="J66" s="35">
        <v>0</v>
      </c>
      <c r="K66" s="35">
        <v>0</v>
      </c>
    </row>
    <row r="67" spans="1:11" ht="102" customHeight="1" x14ac:dyDescent="0.2">
      <c r="A67" s="53" t="s">
        <v>173</v>
      </c>
      <c r="B67" s="27" t="s">
        <v>156</v>
      </c>
      <c r="C67" s="14">
        <f>SUM(C68:C81)</f>
        <v>726151.57</v>
      </c>
      <c r="D67" s="14">
        <f t="shared" ref="D67:H67" si="14">SUM(D68:D81)</f>
        <v>51689.05</v>
      </c>
      <c r="E67" s="62">
        <f t="shared" si="14"/>
        <v>51689.05</v>
      </c>
      <c r="F67" s="14">
        <f t="shared" si="14"/>
        <v>0</v>
      </c>
      <c r="G67" s="14">
        <f t="shared" si="14"/>
        <v>0</v>
      </c>
      <c r="H67" s="14">
        <f t="shared" si="14"/>
        <v>0</v>
      </c>
      <c r="I67" s="14">
        <f t="shared" ref="I67" si="15">SUM(I68:I81)</f>
        <v>51689.05</v>
      </c>
      <c r="J67" s="62">
        <v>0</v>
      </c>
      <c r="K67" s="62">
        <v>0</v>
      </c>
    </row>
    <row r="68" spans="1:11" ht="47.25" x14ac:dyDescent="0.2">
      <c r="A68" s="26" t="s">
        <v>11</v>
      </c>
      <c r="B68" s="19" t="s">
        <v>114</v>
      </c>
      <c r="C68" s="36">
        <v>23403.86</v>
      </c>
      <c r="D68" s="32">
        <f t="shared" si="10"/>
        <v>0</v>
      </c>
      <c r="E68" s="35">
        <v>0</v>
      </c>
      <c r="F68" s="37"/>
      <c r="G68" s="37"/>
      <c r="H68" s="37"/>
      <c r="I68" s="37"/>
      <c r="J68" s="35">
        <v>0</v>
      </c>
      <c r="K68" s="35">
        <v>0</v>
      </c>
    </row>
    <row r="69" spans="1:11" ht="141.75" x14ac:dyDescent="0.2">
      <c r="A69" s="26" t="s">
        <v>12</v>
      </c>
      <c r="B69" s="19" t="s">
        <v>115</v>
      </c>
      <c r="C69" s="36">
        <v>383701.83</v>
      </c>
      <c r="D69" s="32">
        <f t="shared" si="10"/>
        <v>0</v>
      </c>
      <c r="E69" s="35">
        <v>0</v>
      </c>
      <c r="F69" s="37"/>
      <c r="G69" s="37"/>
      <c r="H69" s="37"/>
      <c r="I69" s="37"/>
      <c r="J69" s="35">
        <v>0</v>
      </c>
      <c r="K69" s="35">
        <v>0</v>
      </c>
    </row>
    <row r="70" spans="1:11" ht="63" x14ac:dyDescent="0.2">
      <c r="A70" s="26" t="s">
        <v>13</v>
      </c>
      <c r="B70" s="19" t="s">
        <v>118</v>
      </c>
      <c r="C70" s="36">
        <v>0</v>
      </c>
      <c r="D70" s="32">
        <f t="shared" si="10"/>
        <v>0</v>
      </c>
      <c r="E70" s="35">
        <v>0</v>
      </c>
      <c r="F70" s="37"/>
      <c r="G70" s="37"/>
      <c r="H70" s="37"/>
      <c r="I70" s="37"/>
      <c r="J70" s="35">
        <v>0</v>
      </c>
      <c r="K70" s="35">
        <v>0</v>
      </c>
    </row>
    <row r="71" spans="1:11" ht="63" x14ac:dyDescent="0.2">
      <c r="A71" s="26" t="s">
        <v>14</v>
      </c>
      <c r="B71" s="19" t="s">
        <v>117</v>
      </c>
      <c r="C71" s="36"/>
      <c r="D71" s="32">
        <f t="shared" si="10"/>
        <v>0</v>
      </c>
      <c r="E71" s="35"/>
      <c r="F71" s="37"/>
      <c r="G71" s="37"/>
      <c r="H71" s="37"/>
      <c r="I71" s="37"/>
      <c r="J71" s="35"/>
      <c r="K71" s="35"/>
    </row>
    <row r="72" spans="1:11" ht="47.25" x14ac:dyDescent="0.2">
      <c r="A72" s="26" t="s">
        <v>15</v>
      </c>
      <c r="B72" s="19" t="s">
        <v>125</v>
      </c>
      <c r="C72" s="36">
        <v>201200</v>
      </c>
      <c r="D72" s="32">
        <f t="shared" si="10"/>
        <v>32048.07</v>
      </c>
      <c r="E72" s="35">
        <v>32048.07</v>
      </c>
      <c r="F72" s="37"/>
      <c r="G72" s="37"/>
      <c r="H72" s="37"/>
      <c r="I72" s="37">
        <f>D72</f>
        <v>32048.07</v>
      </c>
      <c r="J72" s="35">
        <v>0</v>
      </c>
      <c r="K72" s="35">
        <v>0</v>
      </c>
    </row>
    <row r="73" spans="1:11" ht="31.5" x14ac:dyDescent="0.2">
      <c r="A73" s="26" t="s">
        <v>16</v>
      </c>
      <c r="B73" s="19" t="s">
        <v>119</v>
      </c>
      <c r="C73" s="36"/>
      <c r="D73" s="32">
        <f t="shared" si="10"/>
        <v>0</v>
      </c>
      <c r="E73" s="35">
        <v>0</v>
      </c>
      <c r="F73" s="37"/>
      <c r="G73" s="32"/>
      <c r="H73" s="32"/>
      <c r="I73" s="32"/>
      <c r="J73" s="35">
        <v>0</v>
      </c>
      <c r="K73" s="35">
        <v>0</v>
      </c>
    </row>
    <row r="74" spans="1:11" ht="31.5" x14ac:dyDescent="0.2">
      <c r="A74" s="26" t="s">
        <v>17</v>
      </c>
      <c r="B74" s="19" t="s">
        <v>120</v>
      </c>
      <c r="C74" s="36"/>
      <c r="D74" s="32">
        <f t="shared" si="10"/>
        <v>0</v>
      </c>
      <c r="E74" s="35">
        <v>0</v>
      </c>
      <c r="F74" s="37"/>
      <c r="G74" s="32"/>
      <c r="H74" s="32"/>
      <c r="I74" s="32"/>
      <c r="J74" s="35">
        <v>0</v>
      </c>
      <c r="K74" s="35">
        <v>0</v>
      </c>
    </row>
    <row r="75" spans="1:11" ht="31.5" x14ac:dyDescent="0.2">
      <c r="A75" s="26" t="s">
        <v>18</v>
      </c>
      <c r="B75" s="19" t="s">
        <v>121</v>
      </c>
      <c r="C75" s="36"/>
      <c r="D75" s="32">
        <f t="shared" si="10"/>
        <v>0</v>
      </c>
      <c r="E75" s="35">
        <v>0</v>
      </c>
      <c r="F75" s="37"/>
      <c r="G75" s="32"/>
      <c r="H75" s="32"/>
      <c r="I75" s="32"/>
      <c r="J75" s="35">
        <v>0</v>
      </c>
      <c r="K75" s="35">
        <v>0</v>
      </c>
    </row>
    <row r="76" spans="1:11" ht="63" x14ac:dyDescent="0.2">
      <c r="A76" s="26" t="s">
        <v>19</v>
      </c>
      <c r="B76" s="28" t="s">
        <v>126</v>
      </c>
      <c r="C76" s="36"/>
      <c r="D76" s="32">
        <f t="shared" si="10"/>
        <v>0</v>
      </c>
      <c r="E76" s="35">
        <v>0</v>
      </c>
      <c r="F76" s="37"/>
      <c r="G76" s="32"/>
      <c r="H76" s="32"/>
      <c r="I76" s="32"/>
      <c r="J76" s="35">
        <v>0</v>
      </c>
      <c r="K76" s="35">
        <v>0</v>
      </c>
    </row>
    <row r="77" spans="1:11" ht="31.5" x14ac:dyDescent="0.2">
      <c r="A77" s="26" t="s">
        <v>20</v>
      </c>
      <c r="B77" s="19" t="s">
        <v>122</v>
      </c>
      <c r="C77" s="36"/>
      <c r="D77" s="32">
        <f t="shared" si="10"/>
        <v>0</v>
      </c>
      <c r="E77" s="35">
        <v>0</v>
      </c>
      <c r="F77" s="37"/>
      <c r="G77" s="32"/>
      <c r="H77" s="32"/>
      <c r="I77" s="32"/>
      <c r="J77" s="35">
        <v>0</v>
      </c>
      <c r="K77" s="35">
        <v>0</v>
      </c>
    </row>
    <row r="78" spans="1:11" ht="31.5" x14ac:dyDescent="0.2">
      <c r="A78" s="26" t="s">
        <v>21</v>
      </c>
      <c r="B78" s="19" t="s">
        <v>123</v>
      </c>
      <c r="C78" s="36"/>
      <c r="D78" s="32">
        <f t="shared" si="10"/>
        <v>0</v>
      </c>
      <c r="E78" s="35">
        <v>0</v>
      </c>
      <c r="F78" s="37"/>
      <c r="G78" s="32"/>
      <c r="H78" s="32"/>
      <c r="I78" s="32"/>
      <c r="J78" s="35">
        <v>0</v>
      </c>
      <c r="K78" s="35">
        <v>0</v>
      </c>
    </row>
    <row r="79" spans="1:11" ht="47.25" x14ac:dyDescent="0.2">
      <c r="A79" s="26" t="s">
        <v>22</v>
      </c>
      <c r="B79" s="19" t="s">
        <v>124</v>
      </c>
      <c r="C79" s="36"/>
      <c r="D79" s="32">
        <f t="shared" si="10"/>
        <v>0</v>
      </c>
      <c r="E79" s="35">
        <v>0</v>
      </c>
      <c r="F79" s="37"/>
      <c r="G79" s="37"/>
      <c r="H79" s="37"/>
      <c r="I79" s="37"/>
      <c r="J79" s="35">
        <v>0</v>
      </c>
      <c r="K79" s="35">
        <v>0</v>
      </c>
    </row>
    <row r="80" spans="1:11" ht="96" customHeight="1" x14ac:dyDescent="0.2">
      <c r="A80" s="26" t="s">
        <v>129</v>
      </c>
      <c r="B80" s="19" t="s">
        <v>128</v>
      </c>
      <c r="C80" s="36"/>
      <c r="D80" s="32">
        <f t="shared" si="10"/>
        <v>0</v>
      </c>
      <c r="E80" s="35">
        <v>0</v>
      </c>
      <c r="F80" s="37"/>
      <c r="G80" s="37"/>
      <c r="H80" s="37"/>
      <c r="I80" s="37"/>
      <c r="J80" s="35">
        <v>0</v>
      </c>
      <c r="K80" s="35">
        <v>0</v>
      </c>
    </row>
    <row r="81" spans="1:11" ht="21.75" customHeight="1" x14ac:dyDescent="0.2">
      <c r="A81" s="26" t="s">
        <v>149</v>
      </c>
      <c r="B81" s="19" t="s">
        <v>204</v>
      </c>
      <c r="C81" s="36">
        <v>117845.88</v>
      </c>
      <c r="D81" s="32">
        <f t="shared" si="10"/>
        <v>19640.98</v>
      </c>
      <c r="E81" s="35">
        <v>19640.98</v>
      </c>
      <c r="F81" s="37"/>
      <c r="G81" s="37"/>
      <c r="H81" s="37"/>
      <c r="I81" s="37">
        <f>D81</f>
        <v>19640.98</v>
      </c>
      <c r="J81" s="35">
        <v>0</v>
      </c>
      <c r="K81" s="35">
        <v>0</v>
      </c>
    </row>
    <row r="82" spans="1:11" ht="99" customHeight="1" x14ac:dyDescent="0.2">
      <c r="A82" s="53" t="s">
        <v>174</v>
      </c>
      <c r="B82" s="20" t="s">
        <v>92</v>
      </c>
      <c r="C82" s="15">
        <v>13048898.5</v>
      </c>
      <c r="D82" s="15">
        <f t="shared" si="10"/>
        <v>1985009.36</v>
      </c>
      <c r="E82" s="64">
        <v>1985009.36</v>
      </c>
      <c r="F82" s="15">
        <v>0</v>
      </c>
      <c r="G82" s="15">
        <v>0</v>
      </c>
      <c r="H82" s="15">
        <v>0</v>
      </c>
      <c r="I82" s="15">
        <f>D82</f>
        <v>1985009.36</v>
      </c>
      <c r="J82" s="64">
        <v>0</v>
      </c>
      <c r="K82" s="64">
        <v>0</v>
      </c>
    </row>
    <row r="83" spans="1:11" ht="94.5" x14ac:dyDescent="0.2">
      <c r="A83" s="53" t="s">
        <v>175</v>
      </c>
      <c r="B83" s="20" t="s">
        <v>154</v>
      </c>
      <c r="C83" s="14">
        <f>SUM(C84:C88)</f>
        <v>3421579.74</v>
      </c>
      <c r="D83" s="14">
        <f t="shared" ref="D83:H83" si="16">SUM(D84:D88)</f>
        <v>746534.13</v>
      </c>
      <c r="E83" s="62">
        <f t="shared" si="16"/>
        <v>746534.13</v>
      </c>
      <c r="F83" s="14">
        <f t="shared" si="16"/>
        <v>0</v>
      </c>
      <c r="G83" s="14">
        <f t="shared" si="16"/>
        <v>0</v>
      </c>
      <c r="H83" s="14">
        <f t="shared" si="16"/>
        <v>0</v>
      </c>
      <c r="I83" s="14">
        <f t="shared" ref="I83:K83" si="17">SUM(I84:I88)</f>
        <v>0</v>
      </c>
      <c r="J83" s="62">
        <f t="shared" si="17"/>
        <v>0</v>
      </c>
      <c r="K83" s="62">
        <f t="shared" si="17"/>
        <v>0</v>
      </c>
    </row>
    <row r="84" spans="1:11" ht="33" customHeight="1" x14ac:dyDescent="0.2">
      <c r="A84" s="26" t="s">
        <v>23</v>
      </c>
      <c r="B84" s="19" t="s">
        <v>24</v>
      </c>
      <c r="C84" s="36">
        <v>3053447.16</v>
      </c>
      <c r="D84" s="32">
        <f t="shared" ref="D84:D98" si="18">SUM(E84:H84)</f>
        <v>746534.13</v>
      </c>
      <c r="E84" s="35">
        <v>746534.13</v>
      </c>
      <c r="F84" s="37"/>
      <c r="G84" s="37"/>
      <c r="H84" s="37"/>
      <c r="I84" s="37"/>
      <c r="J84" s="35">
        <v>0</v>
      </c>
      <c r="K84" s="35">
        <v>0</v>
      </c>
    </row>
    <row r="85" spans="1:11" ht="60.75" customHeight="1" x14ac:dyDescent="0.2">
      <c r="A85" s="26" t="s">
        <v>25</v>
      </c>
      <c r="B85" s="19" t="s">
        <v>26</v>
      </c>
      <c r="C85" s="36">
        <v>103787.63</v>
      </c>
      <c r="D85" s="32">
        <f t="shared" si="18"/>
        <v>0</v>
      </c>
      <c r="E85" s="35">
        <v>0</v>
      </c>
      <c r="F85" s="37"/>
      <c r="G85" s="37"/>
      <c r="H85" s="37"/>
      <c r="I85" s="37"/>
      <c r="J85" s="35">
        <v>0</v>
      </c>
      <c r="K85" s="35">
        <v>0</v>
      </c>
    </row>
    <row r="86" spans="1:11" ht="126.75" customHeight="1" x14ac:dyDescent="0.2">
      <c r="A86" s="26" t="s">
        <v>27</v>
      </c>
      <c r="B86" s="19" t="s">
        <v>93</v>
      </c>
      <c r="C86" s="36">
        <v>264344.95</v>
      </c>
      <c r="D86" s="32">
        <f t="shared" si="18"/>
        <v>0</v>
      </c>
      <c r="E86" s="35">
        <v>0</v>
      </c>
      <c r="F86" s="37"/>
      <c r="G86" s="37"/>
      <c r="H86" s="37"/>
      <c r="I86" s="37"/>
      <c r="J86" s="35">
        <v>0</v>
      </c>
      <c r="K86" s="35">
        <v>0</v>
      </c>
    </row>
    <row r="87" spans="1:11" ht="63" x14ac:dyDescent="0.2">
      <c r="A87" s="26" t="s">
        <v>28</v>
      </c>
      <c r="B87" s="19" t="s">
        <v>127</v>
      </c>
      <c r="C87" s="36">
        <v>0</v>
      </c>
      <c r="D87" s="32">
        <f t="shared" si="18"/>
        <v>0</v>
      </c>
      <c r="E87" s="35">
        <v>0</v>
      </c>
      <c r="F87" s="37"/>
      <c r="G87" s="37"/>
      <c r="H87" s="37"/>
      <c r="I87" s="37"/>
      <c r="J87" s="35">
        <v>0</v>
      </c>
      <c r="K87" s="35">
        <v>0</v>
      </c>
    </row>
    <row r="88" spans="1:11" ht="15.75" x14ac:dyDescent="0.2">
      <c r="A88" s="26" t="s">
        <v>150</v>
      </c>
      <c r="B88" s="19"/>
      <c r="C88" s="36">
        <v>0</v>
      </c>
      <c r="D88" s="32">
        <f t="shared" si="18"/>
        <v>0</v>
      </c>
      <c r="E88" s="35">
        <v>0</v>
      </c>
      <c r="F88" s="37"/>
      <c r="G88" s="37"/>
      <c r="H88" s="37"/>
      <c r="I88" s="37"/>
      <c r="J88" s="35">
        <v>0</v>
      </c>
      <c r="K88" s="35">
        <v>0</v>
      </c>
    </row>
    <row r="89" spans="1:11" ht="84" customHeight="1" x14ac:dyDescent="0.2">
      <c r="A89" s="53" t="s">
        <v>176</v>
      </c>
      <c r="B89" s="18" t="s">
        <v>177</v>
      </c>
      <c r="C89" s="14">
        <f>SUM(C90:C94)</f>
        <v>839470.15999999992</v>
      </c>
      <c r="D89" s="14">
        <f t="shared" ref="D89:H89" si="19">SUM(D90:D94)</f>
        <v>0</v>
      </c>
      <c r="E89" s="62">
        <f t="shared" si="19"/>
        <v>0</v>
      </c>
      <c r="F89" s="14">
        <f t="shared" si="19"/>
        <v>0</v>
      </c>
      <c r="G89" s="14">
        <f t="shared" si="19"/>
        <v>0</v>
      </c>
      <c r="H89" s="14">
        <f t="shared" si="19"/>
        <v>0</v>
      </c>
      <c r="I89" s="14">
        <f t="shared" ref="I89:K89" si="20">SUM(I90:I94)</f>
        <v>0</v>
      </c>
      <c r="J89" s="62">
        <f t="shared" si="20"/>
        <v>0</v>
      </c>
      <c r="K89" s="62">
        <f t="shared" si="20"/>
        <v>0</v>
      </c>
    </row>
    <row r="90" spans="1:11" ht="16.5" customHeight="1" x14ac:dyDescent="0.2">
      <c r="A90" s="26" t="s">
        <v>29</v>
      </c>
      <c r="B90" s="30" t="s">
        <v>94</v>
      </c>
      <c r="C90" s="36">
        <v>747898.32</v>
      </c>
      <c r="D90" s="32">
        <f t="shared" si="18"/>
        <v>0</v>
      </c>
      <c r="E90" s="35">
        <v>0</v>
      </c>
      <c r="F90" s="38"/>
      <c r="G90" s="38"/>
      <c r="H90" s="38"/>
      <c r="I90" s="38"/>
      <c r="J90" s="35">
        <v>0</v>
      </c>
      <c r="K90" s="35">
        <v>0</v>
      </c>
    </row>
    <row r="91" spans="1:11" ht="15.75" x14ac:dyDescent="0.2">
      <c r="A91" s="26" t="s">
        <v>30</v>
      </c>
      <c r="B91" s="30" t="s">
        <v>95</v>
      </c>
      <c r="C91" s="36">
        <v>91571.839999999997</v>
      </c>
      <c r="D91" s="32">
        <f t="shared" si="18"/>
        <v>0</v>
      </c>
      <c r="E91" s="35">
        <v>0</v>
      </c>
      <c r="F91" s="38"/>
      <c r="G91" s="38"/>
      <c r="H91" s="38"/>
      <c r="I91" s="38"/>
      <c r="J91" s="35">
        <v>0</v>
      </c>
      <c r="K91" s="35">
        <v>0</v>
      </c>
    </row>
    <row r="92" spans="1:11" ht="47.25" x14ac:dyDescent="0.2">
      <c r="A92" s="26" t="s">
        <v>31</v>
      </c>
      <c r="B92" s="30" t="s">
        <v>96</v>
      </c>
      <c r="C92" s="36">
        <v>0</v>
      </c>
      <c r="D92" s="32">
        <f t="shared" si="18"/>
        <v>0</v>
      </c>
      <c r="E92" s="35">
        <v>0</v>
      </c>
      <c r="F92" s="38"/>
      <c r="G92" s="38"/>
      <c r="H92" s="38"/>
      <c r="I92" s="38"/>
      <c r="J92" s="35">
        <v>0</v>
      </c>
      <c r="K92" s="35">
        <v>0</v>
      </c>
    </row>
    <row r="93" spans="1:11" ht="15.75" x14ac:dyDescent="0.2">
      <c r="A93" s="26" t="s">
        <v>32</v>
      </c>
      <c r="B93" s="30" t="s">
        <v>164</v>
      </c>
      <c r="C93" s="36">
        <v>0</v>
      </c>
      <c r="D93" s="32">
        <f t="shared" si="18"/>
        <v>0</v>
      </c>
      <c r="E93" s="35">
        <v>0</v>
      </c>
      <c r="F93" s="38"/>
      <c r="G93" s="38"/>
      <c r="H93" s="38"/>
      <c r="I93" s="38"/>
      <c r="J93" s="35">
        <v>0</v>
      </c>
      <c r="K93" s="35">
        <v>0</v>
      </c>
    </row>
    <row r="94" spans="1:11" ht="15.75" x14ac:dyDescent="0.2">
      <c r="A94" s="26" t="s">
        <v>151</v>
      </c>
      <c r="B94" s="30"/>
      <c r="C94" s="36">
        <v>0</v>
      </c>
      <c r="D94" s="32">
        <f t="shared" si="18"/>
        <v>0</v>
      </c>
      <c r="E94" s="35">
        <v>0</v>
      </c>
      <c r="F94" s="38"/>
      <c r="G94" s="38"/>
      <c r="H94" s="38"/>
      <c r="I94" s="38"/>
      <c r="J94" s="35">
        <v>0</v>
      </c>
      <c r="K94" s="35">
        <v>0</v>
      </c>
    </row>
    <row r="95" spans="1:11" ht="93.75" customHeight="1" x14ac:dyDescent="0.2">
      <c r="A95" s="53" t="s">
        <v>178</v>
      </c>
      <c r="B95" s="20" t="s">
        <v>155</v>
      </c>
      <c r="C95" s="14">
        <f>SUM(C96:C97)</f>
        <v>3979876.36</v>
      </c>
      <c r="D95" s="14">
        <f t="shared" ref="D95:H95" si="21">SUM(D96:D97)</f>
        <v>0</v>
      </c>
      <c r="E95" s="62">
        <f t="shared" si="21"/>
        <v>0</v>
      </c>
      <c r="F95" s="14">
        <f t="shared" si="21"/>
        <v>0</v>
      </c>
      <c r="G95" s="14">
        <f t="shared" si="21"/>
        <v>0</v>
      </c>
      <c r="H95" s="14">
        <f t="shared" si="21"/>
        <v>0</v>
      </c>
      <c r="I95" s="14">
        <f t="shared" ref="I95:K95" si="22">SUM(I96:I97)</f>
        <v>0</v>
      </c>
      <c r="J95" s="62">
        <f t="shared" si="22"/>
        <v>0</v>
      </c>
      <c r="K95" s="62">
        <f t="shared" si="22"/>
        <v>0</v>
      </c>
    </row>
    <row r="96" spans="1:11" ht="47.25" x14ac:dyDescent="0.2">
      <c r="A96" s="26" t="s">
        <v>97</v>
      </c>
      <c r="B96" s="30" t="s">
        <v>99</v>
      </c>
      <c r="C96" s="14">
        <v>2888376.36</v>
      </c>
      <c r="D96" s="32">
        <f t="shared" si="18"/>
        <v>0</v>
      </c>
      <c r="E96" s="64">
        <v>0</v>
      </c>
      <c r="F96" s="42"/>
      <c r="G96" s="42"/>
      <c r="H96" s="42"/>
      <c r="I96" s="42"/>
      <c r="J96" s="64">
        <v>0</v>
      </c>
      <c r="K96" s="64">
        <v>0</v>
      </c>
    </row>
    <row r="97" spans="1:21" ht="36.75" customHeight="1" x14ac:dyDescent="0.2">
      <c r="A97" s="26" t="s">
        <v>98</v>
      </c>
      <c r="B97" s="30" t="s">
        <v>100</v>
      </c>
      <c r="C97" s="14">
        <v>1091500</v>
      </c>
      <c r="D97" s="32">
        <f t="shared" si="18"/>
        <v>0</v>
      </c>
      <c r="E97" s="64">
        <v>0</v>
      </c>
      <c r="F97" s="42"/>
      <c r="G97" s="42"/>
      <c r="H97" s="42"/>
      <c r="I97" s="42"/>
      <c r="J97" s="64">
        <v>0</v>
      </c>
      <c r="K97" s="64">
        <v>0</v>
      </c>
    </row>
    <row r="98" spans="1:21" ht="98.25" customHeight="1" x14ac:dyDescent="0.2">
      <c r="A98" s="53" t="s">
        <v>179</v>
      </c>
      <c r="B98" s="20" t="s">
        <v>137</v>
      </c>
      <c r="C98" s="15">
        <v>3865981.81</v>
      </c>
      <c r="D98" s="14">
        <f t="shared" si="18"/>
        <v>698280.8</v>
      </c>
      <c r="E98" s="64">
        <v>698280.8</v>
      </c>
      <c r="F98" s="15">
        <v>0</v>
      </c>
      <c r="G98" s="15">
        <v>0</v>
      </c>
      <c r="H98" s="15">
        <v>0</v>
      </c>
      <c r="I98" s="15">
        <v>0</v>
      </c>
      <c r="J98" s="64">
        <v>0</v>
      </c>
      <c r="K98" s="64">
        <v>0</v>
      </c>
    </row>
    <row r="99" spans="1:21" ht="99.75" customHeight="1" x14ac:dyDescent="0.2">
      <c r="A99" s="53" t="s">
        <v>180</v>
      </c>
      <c r="B99" s="20" t="s">
        <v>163</v>
      </c>
      <c r="C99" s="14">
        <f>SUM(C100:C101)</f>
        <v>20075400</v>
      </c>
      <c r="D99" s="14">
        <f t="shared" ref="D99:H99" si="23">SUM(D100:D101)</f>
        <v>3623993.55</v>
      </c>
      <c r="E99" s="62">
        <f t="shared" si="23"/>
        <v>3623993.55</v>
      </c>
      <c r="F99" s="14">
        <f t="shared" si="23"/>
        <v>0</v>
      </c>
      <c r="G99" s="14">
        <f t="shared" si="23"/>
        <v>0</v>
      </c>
      <c r="H99" s="14">
        <f t="shared" si="23"/>
        <v>0</v>
      </c>
      <c r="I99" s="14">
        <f t="shared" ref="I99" si="24">SUM(I100:I101)</f>
        <v>3623993.55</v>
      </c>
      <c r="J99" s="62">
        <v>0</v>
      </c>
      <c r="K99" s="62">
        <v>0</v>
      </c>
    </row>
    <row r="100" spans="1:21" ht="31.5" customHeight="1" x14ac:dyDescent="0.2">
      <c r="A100" s="26" t="s">
        <v>33</v>
      </c>
      <c r="B100" s="28" t="s">
        <v>101</v>
      </c>
      <c r="C100" s="59">
        <v>8030160</v>
      </c>
      <c r="D100" s="32">
        <f t="shared" ref="D100:D127" si="25">SUM(E100:H100)</f>
        <v>2174396.13</v>
      </c>
      <c r="E100" s="65">
        <v>2174396.13</v>
      </c>
      <c r="F100" s="29"/>
      <c r="G100" s="29"/>
      <c r="H100" s="29"/>
      <c r="I100" s="29">
        <f>D100</f>
        <v>2174396.13</v>
      </c>
      <c r="J100" s="65">
        <v>0</v>
      </c>
      <c r="K100" s="65">
        <v>0</v>
      </c>
    </row>
    <row r="101" spans="1:21" ht="29.25" customHeight="1" x14ac:dyDescent="0.2">
      <c r="A101" s="26" t="s">
        <v>34</v>
      </c>
      <c r="B101" s="28" t="s">
        <v>102</v>
      </c>
      <c r="C101" s="36">
        <v>12045240</v>
      </c>
      <c r="D101" s="32">
        <f t="shared" si="25"/>
        <v>1449597.42</v>
      </c>
      <c r="E101" s="38">
        <v>1449597.42</v>
      </c>
      <c r="F101" s="37"/>
      <c r="G101" s="37"/>
      <c r="H101" s="37"/>
      <c r="I101" s="37">
        <f>D101</f>
        <v>1449597.42</v>
      </c>
      <c r="J101" s="38">
        <v>0</v>
      </c>
      <c r="K101" s="38">
        <v>0</v>
      </c>
    </row>
    <row r="102" spans="1:21" ht="47.25" x14ac:dyDescent="0.2">
      <c r="A102" s="53" t="s">
        <v>181</v>
      </c>
      <c r="B102" s="18" t="s">
        <v>138</v>
      </c>
      <c r="C102" s="14">
        <f>SUM(C103:C105)</f>
        <v>3500000</v>
      </c>
      <c r="D102" s="14">
        <f t="shared" ref="D102:H102" si="26">SUM(D103:D105)</f>
        <v>766215.6399999999</v>
      </c>
      <c r="E102" s="62">
        <f t="shared" si="26"/>
        <v>766215.6399999999</v>
      </c>
      <c r="F102" s="14">
        <f t="shared" si="26"/>
        <v>0</v>
      </c>
      <c r="G102" s="14">
        <f t="shared" si="26"/>
        <v>0</v>
      </c>
      <c r="H102" s="14">
        <f t="shared" si="26"/>
        <v>0</v>
      </c>
      <c r="I102" s="14">
        <f t="shared" ref="I102" si="27">SUM(I103:I105)</f>
        <v>0</v>
      </c>
      <c r="J102" s="62">
        <v>0</v>
      </c>
      <c r="K102" s="62">
        <v>0</v>
      </c>
    </row>
    <row r="103" spans="1:21" ht="15.75" x14ac:dyDescent="0.2">
      <c r="A103" s="10" t="s">
        <v>35</v>
      </c>
      <c r="B103" s="30" t="s">
        <v>88</v>
      </c>
      <c r="C103" s="36">
        <v>2450000</v>
      </c>
      <c r="D103" s="32">
        <f t="shared" si="25"/>
        <v>536350.94999999995</v>
      </c>
      <c r="E103" s="38">
        <v>536350.94999999995</v>
      </c>
      <c r="F103" s="38"/>
      <c r="G103" s="38"/>
      <c r="H103" s="38"/>
      <c r="I103" s="38"/>
      <c r="J103" s="38">
        <v>0</v>
      </c>
      <c r="K103" s="38">
        <v>0</v>
      </c>
    </row>
    <row r="104" spans="1:21" ht="15.75" x14ac:dyDescent="0.2">
      <c r="A104" s="10" t="s">
        <v>36</v>
      </c>
      <c r="B104" s="30" t="s">
        <v>87</v>
      </c>
      <c r="C104" s="36">
        <v>700000</v>
      </c>
      <c r="D104" s="32">
        <f t="shared" si="25"/>
        <v>229864.69</v>
      </c>
      <c r="E104" s="38">
        <v>229864.69</v>
      </c>
      <c r="F104" s="38"/>
      <c r="G104" s="38"/>
      <c r="H104" s="38"/>
      <c r="I104" s="38"/>
      <c r="J104" s="38">
        <v>0</v>
      </c>
      <c r="K104" s="38">
        <v>0</v>
      </c>
    </row>
    <row r="105" spans="1:21" ht="19.149999999999999" customHeight="1" x14ac:dyDescent="0.2">
      <c r="A105" s="10" t="s">
        <v>90</v>
      </c>
      <c r="B105" s="30" t="s">
        <v>89</v>
      </c>
      <c r="C105" s="36">
        <v>350000</v>
      </c>
      <c r="D105" s="32">
        <f t="shared" si="25"/>
        <v>0</v>
      </c>
      <c r="E105" s="38">
        <v>0</v>
      </c>
      <c r="F105" s="38"/>
      <c r="G105" s="38"/>
      <c r="H105" s="38"/>
      <c r="I105" s="38"/>
      <c r="J105" s="38">
        <v>0</v>
      </c>
      <c r="K105" s="38">
        <v>0</v>
      </c>
    </row>
    <row r="106" spans="1:21" ht="47.25" x14ac:dyDescent="0.2">
      <c r="A106" s="53" t="s">
        <v>182</v>
      </c>
      <c r="B106" s="18" t="s">
        <v>103</v>
      </c>
      <c r="C106" s="14">
        <f>SUM(C107:C124)</f>
        <v>1791322.08</v>
      </c>
      <c r="D106" s="14">
        <f t="shared" ref="D106:H106" si="28">SUM(D107:D124)</f>
        <v>435618.57</v>
      </c>
      <c r="E106" s="62">
        <f t="shared" si="28"/>
        <v>435618.57</v>
      </c>
      <c r="F106" s="14">
        <f t="shared" si="28"/>
        <v>0</v>
      </c>
      <c r="G106" s="14">
        <f t="shared" si="28"/>
        <v>0</v>
      </c>
      <c r="H106" s="14">
        <f t="shared" si="28"/>
        <v>0</v>
      </c>
      <c r="I106" s="14">
        <f t="shared" ref="I106:K106" si="29">SUM(I107:I124)</f>
        <v>135972.57</v>
      </c>
      <c r="J106" s="62">
        <f t="shared" si="29"/>
        <v>0</v>
      </c>
      <c r="K106" s="62">
        <f t="shared" si="29"/>
        <v>0</v>
      </c>
    </row>
    <row r="107" spans="1:21" ht="36" customHeight="1" x14ac:dyDescent="0.2">
      <c r="A107" s="10" t="s">
        <v>37</v>
      </c>
      <c r="B107" s="19" t="s">
        <v>105</v>
      </c>
      <c r="C107" s="36">
        <v>0</v>
      </c>
      <c r="D107" s="32">
        <f t="shared" si="25"/>
        <v>0</v>
      </c>
      <c r="E107" s="35"/>
      <c r="F107" s="37"/>
      <c r="G107" s="37"/>
      <c r="H107" s="37"/>
      <c r="I107" s="37"/>
      <c r="J107" s="35"/>
      <c r="K107" s="35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x14ac:dyDescent="0.2">
      <c r="A108" s="10" t="s">
        <v>38</v>
      </c>
      <c r="B108" s="19" t="s">
        <v>106</v>
      </c>
      <c r="C108" s="36">
        <v>300000</v>
      </c>
      <c r="D108" s="32">
        <f t="shared" si="25"/>
        <v>0</v>
      </c>
      <c r="E108" s="35"/>
      <c r="F108" s="37"/>
      <c r="G108" s="37"/>
      <c r="H108" s="37"/>
      <c r="I108" s="37"/>
      <c r="J108" s="35"/>
      <c r="K108" s="35"/>
    </row>
    <row r="109" spans="1:21" ht="15.75" x14ac:dyDescent="0.2">
      <c r="A109" s="10" t="s">
        <v>109</v>
      </c>
      <c r="B109" s="19" t="s">
        <v>107</v>
      </c>
      <c r="C109" s="36">
        <v>0</v>
      </c>
      <c r="D109" s="32">
        <f t="shared" si="25"/>
        <v>0</v>
      </c>
      <c r="E109" s="35"/>
      <c r="F109" s="37"/>
      <c r="G109" s="37"/>
      <c r="H109" s="37"/>
      <c r="I109" s="37"/>
      <c r="J109" s="35"/>
      <c r="K109" s="35"/>
    </row>
    <row r="110" spans="1:21" ht="15.75" x14ac:dyDescent="0.2">
      <c r="A110" s="10" t="s">
        <v>110</v>
      </c>
      <c r="B110" s="19" t="s">
        <v>104</v>
      </c>
      <c r="C110" s="36">
        <v>95000</v>
      </c>
      <c r="D110" s="32">
        <f t="shared" si="25"/>
        <v>0</v>
      </c>
      <c r="E110" s="35"/>
      <c r="F110" s="37"/>
      <c r="G110" s="37"/>
      <c r="H110" s="37"/>
      <c r="I110" s="37"/>
      <c r="J110" s="35"/>
      <c r="K110" s="35"/>
    </row>
    <row r="111" spans="1:21" ht="47.25" x14ac:dyDescent="0.2">
      <c r="A111" s="10" t="s">
        <v>39</v>
      </c>
      <c r="B111" s="19" t="s">
        <v>108</v>
      </c>
      <c r="C111" s="36">
        <v>0</v>
      </c>
      <c r="D111" s="32">
        <f t="shared" si="25"/>
        <v>0</v>
      </c>
      <c r="E111" s="35"/>
      <c r="F111" s="37"/>
      <c r="G111" s="32"/>
      <c r="H111" s="37"/>
      <c r="I111" s="37"/>
      <c r="J111" s="35"/>
      <c r="K111" s="35"/>
    </row>
    <row r="112" spans="1:21" ht="31.5" x14ac:dyDescent="0.2">
      <c r="A112" s="10" t="s">
        <v>40</v>
      </c>
      <c r="B112" s="19" t="s">
        <v>111</v>
      </c>
      <c r="C112" s="36">
        <v>0</v>
      </c>
      <c r="D112" s="31">
        <f t="shared" si="25"/>
        <v>0</v>
      </c>
      <c r="E112" s="38"/>
      <c r="F112" s="32"/>
      <c r="G112" s="32"/>
      <c r="H112" s="32"/>
      <c r="I112" s="32"/>
      <c r="J112" s="38"/>
      <c r="K112" s="38"/>
    </row>
    <row r="113" spans="1:11" ht="47.25" x14ac:dyDescent="0.2">
      <c r="A113" s="10" t="s">
        <v>41</v>
      </c>
      <c r="B113" s="19" t="s">
        <v>112</v>
      </c>
      <c r="C113" s="36">
        <v>0</v>
      </c>
      <c r="D113" s="32">
        <f t="shared" si="25"/>
        <v>0</v>
      </c>
      <c r="E113" s="35"/>
      <c r="F113" s="37"/>
      <c r="G113" s="37"/>
      <c r="H113" s="37"/>
      <c r="I113" s="37" t="s">
        <v>190</v>
      </c>
      <c r="J113" s="35"/>
      <c r="K113" s="35"/>
    </row>
    <row r="114" spans="1:11" ht="47.25" x14ac:dyDescent="0.2">
      <c r="A114" s="10" t="s">
        <v>42</v>
      </c>
      <c r="B114" s="19" t="s">
        <v>205</v>
      </c>
      <c r="C114" s="36">
        <v>37200</v>
      </c>
      <c r="D114" s="32">
        <f t="shared" si="25"/>
        <v>0</v>
      </c>
      <c r="E114" s="35"/>
      <c r="F114" s="37"/>
      <c r="G114" s="32"/>
      <c r="H114" s="37"/>
      <c r="I114" s="37"/>
      <c r="J114" s="35"/>
      <c r="K114" s="35"/>
    </row>
    <row r="115" spans="1:11" ht="15.75" x14ac:dyDescent="0.2">
      <c r="A115" s="10" t="s">
        <v>43</v>
      </c>
      <c r="B115" s="19" t="s">
        <v>206</v>
      </c>
      <c r="C115" s="36">
        <v>96889.43</v>
      </c>
      <c r="D115" s="32">
        <f t="shared" si="25"/>
        <v>0</v>
      </c>
      <c r="E115" s="35"/>
      <c r="F115" s="37"/>
      <c r="G115" s="37"/>
      <c r="H115" s="37"/>
      <c r="I115" s="37"/>
      <c r="J115" s="35"/>
      <c r="K115" s="35"/>
    </row>
    <row r="116" spans="1:11" ht="15.75" x14ac:dyDescent="0.2">
      <c r="A116" s="10" t="s">
        <v>44</v>
      </c>
      <c r="B116" s="19" t="s">
        <v>207</v>
      </c>
      <c r="C116" s="36">
        <v>135972.57</v>
      </c>
      <c r="D116" s="32">
        <f t="shared" si="25"/>
        <v>135972.57</v>
      </c>
      <c r="E116" s="35">
        <v>135972.57</v>
      </c>
      <c r="F116" s="37"/>
      <c r="G116" s="32"/>
      <c r="H116" s="37"/>
      <c r="I116" s="37">
        <f>D116</f>
        <v>135972.57</v>
      </c>
      <c r="J116" s="35"/>
      <c r="K116" s="35"/>
    </row>
    <row r="117" spans="1:11" ht="15.75" x14ac:dyDescent="0.2">
      <c r="A117" s="10" t="s">
        <v>45</v>
      </c>
      <c r="B117" s="19" t="s">
        <v>208</v>
      </c>
      <c r="C117" s="36">
        <v>233280</v>
      </c>
      <c r="D117" s="32">
        <f t="shared" si="25"/>
        <v>0</v>
      </c>
      <c r="E117" s="35"/>
      <c r="F117" s="37"/>
      <c r="G117" s="32"/>
      <c r="H117" s="37"/>
      <c r="I117" s="37"/>
      <c r="J117" s="35"/>
      <c r="K117" s="35"/>
    </row>
    <row r="118" spans="1:11" ht="15.75" x14ac:dyDescent="0.2">
      <c r="A118" s="10" t="s">
        <v>46</v>
      </c>
      <c r="B118" s="19" t="s">
        <v>213</v>
      </c>
      <c r="C118" s="36">
        <v>67800</v>
      </c>
      <c r="D118" s="32"/>
      <c r="E118" s="35"/>
      <c r="F118" s="37"/>
      <c r="G118" s="32"/>
      <c r="H118" s="37"/>
      <c r="I118" s="37"/>
      <c r="J118" s="35"/>
      <c r="K118" s="35"/>
    </row>
    <row r="119" spans="1:11" ht="15.75" x14ac:dyDescent="0.2">
      <c r="A119" s="10" t="s">
        <v>210</v>
      </c>
      <c r="B119" s="19" t="s">
        <v>214</v>
      </c>
      <c r="C119" s="36">
        <v>93700</v>
      </c>
      <c r="D119" s="32"/>
      <c r="E119" s="35"/>
      <c r="F119" s="37"/>
      <c r="G119" s="32"/>
      <c r="H119" s="37"/>
      <c r="I119" s="37"/>
      <c r="J119" s="35"/>
      <c r="K119" s="35"/>
    </row>
    <row r="120" spans="1:11" ht="15.75" x14ac:dyDescent="0.2">
      <c r="A120" s="10" t="s">
        <v>211</v>
      </c>
      <c r="B120" s="19" t="s">
        <v>215</v>
      </c>
      <c r="C120" s="36">
        <v>62500</v>
      </c>
      <c r="D120" s="32"/>
      <c r="E120" s="35"/>
      <c r="F120" s="37"/>
      <c r="G120" s="32"/>
      <c r="H120" s="37"/>
      <c r="I120" s="37"/>
      <c r="J120" s="35"/>
      <c r="K120" s="35"/>
    </row>
    <row r="121" spans="1:11" ht="15.75" x14ac:dyDescent="0.2">
      <c r="A121" s="10" t="s">
        <v>212</v>
      </c>
      <c r="B121" s="19" t="s">
        <v>218</v>
      </c>
      <c r="C121" s="36">
        <v>50000</v>
      </c>
      <c r="D121" s="32"/>
      <c r="E121" s="35"/>
      <c r="F121" s="37"/>
      <c r="G121" s="32"/>
      <c r="H121" s="37"/>
      <c r="I121" s="37"/>
      <c r="J121" s="35"/>
      <c r="K121" s="35"/>
    </row>
    <row r="122" spans="1:11" ht="15.75" x14ac:dyDescent="0.2">
      <c r="A122" s="10" t="s">
        <v>216</v>
      </c>
      <c r="B122" s="19" t="s">
        <v>220</v>
      </c>
      <c r="C122" s="36">
        <v>299646</v>
      </c>
      <c r="D122" s="37">
        <v>299646</v>
      </c>
      <c r="E122" s="71">
        <v>299646</v>
      </c>
      <c r="F122" s="37"/>
      <c r="G122" s="32"/>
      <c r="H122" s="37"/>
      <c r="I122" s="37"/>
      <c r="J122" s="35"/>
      <c r="K122" s="35"/>
    </row>
    <row r="123" spans="1:11" ht="15.75" x14ac:dyDescent="0.2">
      <c r="A123" s="10" t="s">
        <v>217</v>
      </c>
      <c r="B123" s="19" t="s">
        <v>200</v>
      </c>
      <c r="C123" s="36">
        <v>209700</v>
      </c>
      <c r="D123" s="32"/>
      <c r="E123" s="35"/>
      <c r="F123" s="37"/>
      <c r="G123" s="32"/>
      <c r="H123" s="37"/>
      <c r="I123" s="37"/>
      <c r="J123" s="35"/>
      <c r="K123" s="35"/>
    </row>
    <row r="124" spans="1:11" ht="15.75" x14ac:dyDescent="0.2">
      <c r="A124" s="10" t="s">
        <v>219</v>
      </c>
      <c r="B124" s="19" t="s">
        <v>209</v>
      </c>
      <c r="C124" s="36">
        <v>109634.08</v>
      </c>
      <c r="D124" s="32">
        <f t="shared" si="25"/>
        <v>0</v>
      </c>
      <c r="E124" s="35"/>
      <c r="F124" s="37"/>
      <c r="G124" s="37"/>
      <c r="H124" s="37"/>
      <c r="I124" s="37"/>
      <c r="J124" s="35"/>
      <c r="K124" s="35"/>
    </row>
    <row r="125" spans="1:11" ht="15.75" x14ac:dyDescent="0.2">
      <c r="A125" s="10"/>
      <c r="B125" s="19"/>
      <c r="C125" s="36"/>
      <c r="D125" s="32"/>
      <c r="E125" s="35"/>
      <c r="F125" s="37"/>
      <c r="G125" s="37"/>
      <c r="H125" s="37"/>
      <c r="I125" s="37"/>
      <c r="J125" s="35"/>
      <c r="K125" s="35"/>
    </row>
    <row r="126" spans="1:11" ht="15.75" x14ac:dyDescent="0.2">
      <c r="A126" s="10"/>
      <c r="B126" s="19"/>
      <c r="C126" s="36"/>
      <c r="D126" s="32"/>
      <c r="E126" s="35"/>
      <c r="F126" s="37"/>
      <c r="G126" s="37"/>
      <c r="H126" s="37"/>
      <c r="I126" s="37"/>
      <c r="J126" s="35"/>
      <c r="K126" s="35"/>
    </row>
    <row r="127" spans="1:11" ht="94.5" x14ac:dyDescent="0.2">
      <c r="A127" s="53" t="s">
        <v>146</v>
      </c>
      <c r="B127" s="54" t="s">
        <v>162</v>
      </c>
      <c r="C127" s="14">
        <v>0</v>
      </c>
      <c r="D127" s="14">
        <f t="shared" si="25"/>
        <v>0</v>
      </c>
      <c r="E127" s="62">
        <v>0</v>
      </c>
      <c r="F127" s="14">
        <v>0</v>
      </c>
      <c r="G127" s="14">
        <v>0</v>
      </c>
      <c r="H127" s="14">
        <v>0</v>
      </c>
      <c r="I127" s="14">
        <v>0</v>
      </c>
      <c r="J127" s="62">
        <v>0</v>
      </c>
      <c r="K127" s="62">
        <v>0</v>
      </c>
    </row>
    <row r="128" spans="1:11" ht="15.75" x14ac:dyDescent="0.2">
      <c r="A128" s="7"/>
      <c r="B128" s="8" t="s">
        <v>131</v>
      </c>
      <c r="C128" s="7"/>
      <c r="D128" s="7"/>
      <c r="E128" s="60"/>
      <c r="F128" s="33"/>
      <c r="G128" s="33"/>
      <c r="H128" s="33"/>
      <c r="I128" s="33"/>
      <c r="J128" s="60"/>
      <c r="K128" s="60"/>
    </row>
    <row r="129" spans="1:11" ht="31.5" x14ac:dyDescent="0.2">
      <c r="A129" s="36"/>
      <c r="B129" s="43" t="s">
        <v>134</v>
      </c>
      <c r="C129" s="44">
        <v>549598.69999999995</v>
      </c>
      <c r="D129" s="44"/>
      <c r="E129" s="66"/>
      <c r="F129" s="45"/>
      <c r="G129" s="45"/>
      <c r="H129" s="45"/>
      <c r="I129" s="45"/>
      <c r="J129" s="66">
        <v>282822.7</v>
      </c>
      <c r="K129" s="66">
        <v>282822.7</v>
      </c>
    </row>
    <row r="130" spans="1:11" ht="63" x14ac:dyDescent="0.2">
      <c r="A130" s="36"/>
      <c r="B130" s="43" t="s">
        <v>133</v>
      </c>
      <c r="C130" s="44">
        <v>169134.3</v>
      </c>
      <c r="D130" s="44"/>
      <c r="E130" s="66"/>
      <c r="F130" s="45"/>
      <c r="G130" s="45"/>
      <c r="H130" s="45"/>
      <c r="I130" s="45"/>
      <c r="J130" s="66">
        <v>83110.399999999994</v>
      </c>
      <c r="K130" s="66">
        <v>83110.399999999994</v>
      </c>
    </row>
    <row r="131" spans="1:11" ht="15.75" x14ac:dyDescent="0.2">
      <c r="A131" s="36"/>
      <c r="B131" s="36"/>
      <c r="C131" s="44"/>
      <c r="D131" s="44"/>
      <c r="E131" s="66"/>
      <c r="F131" s="45"/>
      <c r="G131" s="45"/>
      <c r="H131" s="45"/>
      <c r="I131" s="45"/>
      <c r="J131" s="66"/>
      <c r="K131" s="66"/>
    </row>
    <row r="132" spans="1:11" ht="31.5" x14ac:dyDescent="0.2">
      <c r="A132" s="36"/>
      <c r="B132" s="43" t="s">
        <v>132</v>
      </c>
      <c r="C132" s="44">
        <f>SUM(C129:C131)</f>
        <v>718733</v>
      </c>
      <c r="D132" s="44">
        <f>SUM(D129:D131)</f>
        <v>0</v>
      </c>
      <c r="E132" s="66"/>
      <c r="F132" s="45"/>
      <c r="G132" s="45"/>
      <c r="H132" s="45"/>
      <c r="I132" s="45"/>
      <c r="J132" s="66">
        <f>J129+J130</f>
        <v>365933.1</v>
      </c>
      <c r="K132" s="66">
        <f>K129+K130</f>
        <v>365933.1</v>
      </c>
    </row>
    <row r="133" spans="1:11" ht="15.75" x14ac:dyDescent="0.25">
      <c r="A133" s="6"/>
      <c r="B133" s="6"/>
      <c r="C133" s="6"/>
      <c r="D133" s="6"/>
      <c r="E133" s="67"/>
      <c r="F133" s="9"/>
      <c r="G133" s="9"/>
      <c r="H133" s="9"/>
      <c r="I133" s="9"/>
      <c r="J133" s="67"/>
    </row>
    <row r="134" spans="1:11" ht="15.75" x14ac:dyDescent="0.25">
      <c r="A134" s="6"/>
      <c r="B134" s="6"/>
      <c r="C134" s="6"/>
      <c r="D134" s="6"/>
      <c r="E134" s="67"/>
      <c r="F134" s="9"/>
      <c r="G134" s="9"/>
      <c r="H134" s="9"/>
      <c r="I134" s="9"/>
      <c r="J134" s="67"/>
    </row>
    <row r="135" spans="1:11" ht="15.75" x14ac:dyDescent="0.25">
      <c r="A135" s="6"/>
      <c r="B135" s="6"/>
      <c r="C135" s="6"/>
      <c r="D135" s="6"/>
      <c r="E135" s="67"/>
      <c r="F135" s="9"/>
      <c r="G135" s="9"/>
      <c r="H135" s="9"/>
      <c r="I135" s="9"/>
      <c r="J135" s="67"/>
    </row>
    <row r="136" spans="1:11" ht="15.75" x14ac:dyDescent="0.25">
      <c r="A136" s="6"/>
      <c r="B136" s="6"/>
      <c r="C136" s="6"/>
      <c r="D136" s="6"/>
      <c r="E136" s="67"/>
      <c r="F136" s="9"/>
      <c r="G136" s="9"/>
      <c r="H136" s="9"/>
      <c r="I136" s="9"/>
      <c r="J136" s="67"/>
    </row>
    <row r="137" spans="1:11" ht="15.75" x14ac:dyDescent="0.25">
      <c r="A137" s="6"/>
      <c r="B137" s="6"/>
      <c r="C137" s="6"/>
      <c r="D137" s="6"/>
      <c r="E137" s="67"/>
      <c r="F137" s="9"/>
      <c r="G137" s="9"/>
      <c r="H137" s="9"/>
      <c r="I137" s="9"/>
      <c r="J137" s="67"/>
    </row>
    <row r="138" spans="1:11" ht="15.75" x14ac:dyDescent="0.25">
      <c r="A138" s="96" t="s">
        <v>222</v>
      </c>
      <c r="B138" s="96"/>
      <c r="C138" s="96"/>
      <c r="D138" s="96"/>
      <c r="E138" s="96"/>
      <c r="F138" s="6"/>
      <c r="G138" s="6"/>
      <c r="H138" s="51"/>
      <c r="I138" s="51"/>
      <c r="J138" s="67"/>
    </row>
    <row r="139" spans="1:11" ht="15.75" x14ac:dyDescent="0.25">
      <c r="A139" s="6"/>
      <c r="B139" s="52"/>
      <c r="C139" s="52"/>
      <c r="D139" s="52"/>
      <c r="E139" s="68"/>
      <c r="F139" s="6"/>
      <c r="G139" s="6"/>
      <c r="H139" s="6"/>
      <c r="I139" s="6"/>
      <c r="J139" s="67"/>
    </row>
    <row r="140" spans="1:11" ht="15.75" x14ac:dyDescent="0.25">
      <c r="A140" s="51" t="s">
        <v>223</v>
      </c>
      <c r="B140" s="52"/>
      <c r="C140" s="52"/>
      <c r="D140" s="52"/>
      <c r="E140" s="68"/>
      <c r="F140" s="6"/>
      <c r="G140" s="6"/>
      <c r="H140" s="6"/>
      <c r="I140" s="6"/>
      <c r="J140" s="67"/>
    </row>
    <row r="141" spans="1:11" ht="15.75" x14ac:dyDescent="0.25">
      <c r="A141" s="6"/>
      <c r="B141" s="96"/>
      <c r="C141" s="96"/>
      <c r="D141" s="96"/>
      <c r="E141" s="68"/>
      <c r="F141" s="6"/>
      <c r="G141" s="6"/>
      <c r="H141" s="51"/>
      <c r="I141" s="51"/>
      <c r="J141" s="67"/>
    </row>
    <row r="142" spans="1:11" ht="15.75" x14ac:dyDescent="0.25">
      <c r="A142" s="5"/>
      <c r="B142" s="5"/>
      <c r="C142" s="5"/>
      <c r="D142" s="5"/>
      <c r="E142" s="67"/>
      <c r="F142" s="9"/>
      <c r="G142" s="9"/>
      <c r="H142" s="50"/>
      <c r="I142" s="50"/>
      <c r="J142" s="67"/>
    </row>
    <row r="144" spans="1:11" x14ac:dyDescent="0.2">
      <c r="D144" s="97"/>
      <c r="E144" s="97"/>
      <c r="F144" s="97"/>
      <c r="G144" s="97"/>
      <c r="H144" s="97"/>
      <c r="I144" s="4"/>
    </row>
    <row r="145" spans="1:1" x14ac:dyDescent="0.2">
      <c r="A145" t="s">
        <v>186</v>
      </c>
    </row>
    <row r="146" spans="1:1" x14ac:dyDescent="0.2">
      <c r="A146" t="s">
        <v>185</v>
      </c>
    </row>
  </sheetData>
  <mergeCells count="15">
    <mergeCell ref="K7:K9"/>
    <mergeCell ref="A2:K2"/>
    <mergeCell ref="A3:K3"/>
    <mergeCell ref="A4:K4"/>
    <mergeCell ref="A138:E138"/>
    <mergeCell ref="B141:D141"/>
    <mergeCell ref="D144:H144"/>
    <mergeCell ref="J7:J9"/>
    <mergeCell ref="I7:I9"/>
    <mergeCell ref="A5:J5"/>
    <mergeCell ref="C7:C9"/>
    <mergeCell ref="D7:D9"/>
    <mergeCell ref="B7:B9"/>
    <mergeCell ref="A7:A9"/>
    <mergeCell ref="E7:H8"/>
  </mergeCells>
  <printOptions horizontalCentered="1"/>
  <pageMargins left="0" right="0" top="0" bottom="0" header="0" footer="0.11811023622047245"/>
  <pageSetup paperSize="9" scale="61" fitToHeight="8" orientation="landscape" r:id="rId1"/>
  <headerFooter alignWithMargins="0"/>
  <rowBreaks count="4" manualBreakCount="4">
    <brk id="29" max="11" man="1"/>
    <brk id="63" max="11" man="1"/>
    <brk id="80" max="11" man="1"/>
    <brk id="1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C9" sqref="C9"/>
    </sheetView>
  </sheetViews>
  <sheetFormatPr defaultRowHeight="12.75" x14ac:dyDescent="0.2"/>
  <cols>
    <col min="1" max="1" width="5" style="3" customWidth="1"/>
    <col min="2" max="2" width="42" style="3" customWidth="1"/>
    <col min="3" max="3" width="19.42578125" style="3" customWidth="1"/>
    <col min="4" max="4" width="22.140625" style="3" customWidth="1"/>
    <col min="5" max="5" width="20.140625" style="3" customWidth="1"/>
    <col min="9" max="9" width="16.5703125" bestFit="1" customWidth="1"/>
  </cols>
  <sheetData>
    <row r="1" spans="1:9" ht="40.5" customHeight="1" x14ac:dyDescent="0.2">
      <c r="A1" s="114" t="s">
        <v>233</v>
      </c>
      <c r="B1" s="115"/>
      <c r="C1" s="115"/>
      <c r="D1" s="115"/>
      <c r="E1" s="115"/>
    </row>
    <row r="2" spans="1:9" ht="15.75" x14ac:dyDescent="0.2">
      <c r="A2" s="116" t="s">
        <v>236</v>
      </c>
      <c r="B2" s="116"/>
      <c r="C2" s="116"/>
      <c r="D2" s="116"/>
      <c r="E2" s="116"/>
    </row>
    <row r="3" spans="1:9" ht="15.75" x14ac:dyDescent="0.2">
      <c r="A3" s="73"/>
      <c r="B3" s="73"/>
      <c r="C3" s="73"/>
      <c r="D3" s="73"/>
      <c r="E3" s="74" t="s">
        <v>136</v>
      </c>
    </row>
    <row r="4" spans="1:9" ht="94.5" x14ac:dyDescent="0.2">
      <c r="A4" s="75" t="s">
        <v>51</v>
      </c>
      <c r="B4" s="76" t="s">
        <v>48</v>
      </c>
      <c r="C4" s="75" t="s">
        <v>232</v>
      </c>
      <c r="D4" s="77" t="s">
        <v>234</v>
      </c>
      <c r="E4" s="77" t="s">
        <v>235</v>
      </c>
    </row>
    <row r="5" spans="1:9" ht="15.75" x14ac:dyDescent="0.25">
      <c r="A5" s="117" t="s">
        <v>49</v>
      </c>
      <c r="B5" s="118"/>
      <c r="C5" s="118"/>
      <c r="D5" s="118"/>
      <c r="E5" s="118"/>
    </row>
    <row r="6" spans="1:9" ht="67.5" customHeight="1" x14ac:dyDescent="0.2">
      <c r="A6" s="78">
        <v>1</v>
      </c>
      <c r="B6" s="79" t="s">
        <v>225</v>
      </c>
      <c r="C6" s="93">
        <v>146582949.16</v>
      </c>
      <c r="D6" s="93">
        <v>37466494.689999998</v>
      </c>
      <c r="E6" s="92">
        <v>25315199.109999999</v>
      </c>
      <c r="I6" s="95"/>
    </row>
    <row r="7" spans="1:9" ht="47.25" x14ac:dyDescent="0.2">
      <c r="A7" s="78">
        <v>2</v>
      </c>
      <c r="B7" s="79" t="s">
        <v>226</v>
      </c>
      <c r="C7" s="93">
        <v>12841226.880000001</v>
      </c>
      <c r="D7" s="93">
        <v>2137569.7599999998</v>
      </c>
      <c r="E7" s="92">
        <v>1444303.89</v>
      </c>
      <c r="I7" s="95"/>
    </row>
    <row r="8" spans="1:9" ht="91.5" customHeight="1" x14ac:dyDescent="0.2">
      <c r="A8" s="78">
        <v>3</v>
      </c>
      <c r="B8" s="79" t="s">
        <v>189</v>
      </c>
      <c r="C8" s="93">
        <v>33596901.479999997</v>
      </c>
      <c r="D8" s="93">
        <v>8651768.6300000008</v>
      </c>
      <c r="E8" s="92">
        <v>5845789.6100000003</v>
      </c>
      <c r="I8" s="120"/>
    </row>
    <row r="9" spans="1:9" ht="79.5" customHeight="1" x14ac:dyDescent="0.2">
      <c r="A9" s="78">
        <v>4</v>
      </c>
      <c r="B9" s="79" t="s">
        <v>135</v>
      </c>
      <c r="C9" s="93">
        <v>13450903.560000001</v>
      </c>
      <c r="D9" s="93">
        <v>0</v>
      </c>
      <c r="E9" s="92">
        <v>0</v>
      </c>
    </row>
    <row r="10" spans="1:9" ht="15.75" x14ac:dyDescent="0.25">
      <c r="A10" s="80"/>
      <c r="B10" s="81" t="s">
        <v>50</v>
      </c>
      <c r="C10" s="94">
        <f>SUM(C6:C9)</f>
        <v>206471981.07999998</v>
      </c>
      <c r="D10" s="94">
        <f>SUM(D6:D9)</f>
        <v>48255833.079999998</v>
      </c>
      <c r="E10" s="91">
        <f>SUM(E6:E9)</f>
        <v>32605292.609999999</v>
      </c>
      <c r="I10" s="95"/>
    </row>
    <row r="11" spans="1:9" ht="15.75" x14ac:dyDescent="0.25">
      <c r="A11" s="82"/>
      <c r="B11" s="83"/>
      <c r="C11" s="84"/>
      <c r="D11" s="84"/>
      <c r="E11" s="82"/>
    </row>
    <row r="12" spans="1:9" x14ac:dyDescent="0.2">
      <c r="A12" s="119"/>
      <c r="B12" s="119"/>
      <c r="C12" s="119"/>
      <c r="D12" s="119"/>
      <c r="E12" s="119"/>
    </row>
    <row r="13" spans="1:9" x14ac:dyDescent="0.2">
      <c r="A13" s="85"/>
      <c r="B13" s="85"/>
      <c r="C13" s="85"/>
      <c r="D13" s="85"/>
      <c r="E13" s="85"/>
    </row>
    <row r="14" spans="1:9" x14ac:dyDescent="0.2">
      <c r="A14" s="85"/>
      <c r="B14" s="85"/>
      <c r="C14" s="85"/>
      <c r="D14" s="85"/>
      <c r="E14" s="85"/>
    </row>
    <row r="15" spans="1:9" ht="15.75" x14ac:dyDescent="0.25">
      <c r="A15" s="72" t="s">
        <v>227</v>
      </c>
      <c r="B15" s="72"/>
      <c r="C15" s="86"/>
      <c r="D15" s="52"/>
      <c r="E15" s="51" t="s">
        <v>237</v>
      </c>
    </row>
    <row r="16" spans="1:9" ht="15.75" x14ac:dyDescent="0.25">
      <c r="A16" s="6"/>
      <c r="B16" s="52"/>
      <c r="C16" s="86"/>
      <c r="D16" s="52"/>
      <c r="E16" s="6"/>
    </row>
    <row r="17" spans="1:5" ht="15.75" x14ac:dyDescent="0.25">
      <c r="A17" s="51" t="s">
        <v>228</v>
      </c>
      <c r="B17" s="52"/>
      <c r="C17" s="87"/>
      <c r="D17" s="72"/>
      <c r="E17" s="51" t="s">
        <v>229</v>
      </c>
    </row>
    <row r="18" spans="1:5" ht="15.75" x14ac:dyDescent="0.25">
      <c r="A18" s="6"/>
      <c r="B18" s="96"/>
      <c r="C18" s="96"/>
      <c r="D18" s="96"/>
      <c r="E18" s="52"/>
    </row>
    <row r="19" spans="1:5" ht="15.75" x14ac:dyDescent="0.25">
      <c r="A19" s="89" t="s">
        <v>230</v>
      </c>
      <c r="B19" s="88"/>
      <c r="C19" s="88"/>
      <c r="D19" s="88"/>
      <c r="E19" s="89" t="s">
        <v>231</v>
      </c>
    </row>
    <row r="20" spans="1:5" ht="15.75" x14ac:dyDescent="0.25">
      <c r="B20" s="89"/>
      <c r="C20" s="88"/>
      <c r="D20" s="89"/>
    </row>
    <row r="21" spans="1:5" ht="15.75" x14ac:dyDescent="0.25">
      <c r="B21" s="88"/>
      <c r="C21" s="88"/>
      <c r="D21" s="88"/>
    </row>
    <row r="24" spans="1:5" x14ac:dyDescent="0.2">
      <c r="E24" s="90"/>
    </row>
  </sheetData>
  <mergeCells count="5">
    <mergeCell ref="A1:E1"/>
    <mergeCell ref="A2:E2"/>
    <mergeCell ref="A5:E5"/>
    <mergeCell ref="A12:E12"/>
    <mergeCell ref="B18:D18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2.75" x14ac:dyDescent="0.2"/>
  <cols>
    <col min="2" max="5" width="9.140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Расшифровка к отчету 1357-ПП</vt:lpstr>
      <vt:lpstr>1 кв 2018</vt:lpstr>
      <vt:lpstr>2 кв 2018</vt:lpstr>
      <vt:lpstr>3 кв 2018</vt:lpstr>
      <vt:lpstr>4 кв 2018</vt:lpstr>
      <vt:lpstr>'Расшифровка к отчету 1357-ПП'!Область_печати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2018-04-20T12:46:03Z</cp:lastPrinted>
  <dcterms:created xsi:type="dcterms:W3CDTF">2017-01-30T08:07:32Z</dcterms:created>
  <dcterms:modified xsi:type="dcterms:W3CDTF">2018-04-28T07:57:08Z</dcterms:modified>
</cp:coreProperties>
</file>